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420" activeTab="2"/>
  </bookViews>
  <sheets>
    <sheet name="501" sheetId="4" r:id="rId1"/>
    <sheet name="502" sheetId="5" r:id="rId2"/>
    <sheet name="503" sheetId="6" r:id="rId3"/>
    <sheet name="504" sheetId="7" r:id="rId4"/>
    <sheet name="505" sheetId="8" r:id="rId5"/>
    <sheet name="506" sheetId="9" r:id="rId6"/>
    <sheet name="507" sheetId="10" r:id="rId7"/>
    <sheet name="508" sheetId="11" r:id="rId8"/>
    <sheet name="509" sheetId="12" r:id="rId9"/>
    <sheet name="510" sheetId="13" r:id="rId10"/>
    <sheet name="511" sheetId="14" r:id="rId11"/>
  </sheets>
  <calcPr calcId="152511"/>
</workbook>
</file>

<file path=xl/calcChain.xml><?xml version="1.0" encoding="utf-8"?>
<calcChain xmlns="http://schemas.openxmlformats.org/spreadsheetml/2006/main">
  <c r="K44" i="14" l="1"/>
  <c r="K43" i="14"/>
  <c r="E44" i="14"/>
  <c r="E43" i="14"/>
  <c r="G41" i="14"/>
  <c r="F41" i="14"/>
  <c r="E41" i="14"/>
  <c r="D41" i="14"/>
  <c r="I21" i="14"/>
  <c r="J21" i="14"/>
  <c r="I22" i="14"/>
  <c r="J22" i="14"/>
  <c r="I23" i="14"/>
  <c r="J23" i="14"/>
  <c r="I24" i="14"/>
  <c r="J24" i="14"/>
  <c r="I25" i="14"/>
  <c r="J25" i="14"/>
  <c r="I26" i="14"/>
  <c r="J26" i="14"/>
  <c r="I27" i="14"/>
  <c r="J27" i="14"/>
  <c r="I28" i="14"/>
  <c r="J28" i="14"/>
  <c r="I29" i="14"/>
  <c r="J29" i="14"/>
  <c r="I30" i="14"/>
  <c r="J30" i="14"/>
  <c r="I31" i="14"/>
  <c r="J31" i="14"/>
  <c r="I32" i="14"/>
  <c r="J32" i="14"/>
  <c r="I33" i="14"/>
  <c r="J33" i="14"/>
  <c r="I34" i="14"/>
  <c r="J34" i="14"/>
  <c r="I35" i="14"/>
  <c r="J35" i="14"/>
  <c r="I36" i="14"/>
  <c r="J36" i="14"/>
  <c r="I37" i="14"/>
  <c r="J37" i="14"/>
  <c r="I38" i="14"/>
  <c r="J38" i="14"/>
  <c r="I39" i="14"/>
  <c r="J39" i="14"/>
  <c r="I40" i="14"/>
  <c r="J40" i="14"/>
  <c r="I6" i="14"/>
  <c r="J6" i="14"/>
  <c r="I7" i="14"/>
  <c r="J7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I20" i="14"/>
  <c r="J20" i="14"/>
  <c r="I5" i="14"/>
  <c r="J5" i="14"/>
  <c r="K6" i="14"/>
  <c r="K8" i="14"/>
  <c r="K10" i="14"/>
  <c r="K12" i="14"/>
  <c r="K14" i="14"/>
  <c r="K16" i="14"/>
  <c r="K18" i="14"/>
  <c r="K31" i="14"/>
  <c r="K33" i="14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5" i="13"/>
  <c r="M39" i="12"/>
  <c r="M38" i="12"/>
  <c r="G39" i="12"/>
  <c r="G38" i="12"/>
  <c r="I36" i="12"/>
  <c r="H36" i="12"/>
  <c r="G36" i="12"/>
  <c r="F36" i="12"/>
  <c r="K33" i="12"/>
  <c r="L33" i="12"/>
  <c r="M33" i="12"/>
  <c r="K34" i="12"/>
  <c r="L34" i="12"/>
  <c r="M34" i="12"/>
  <c r="K31" i="12"/>
  <c r="L31" i="12"/>
  <c r="M31" i="12"/>
  <c r="K32" i="12"/>
  <c r="L32" i="12"/>
  <c r="M32" i="12"/>
  <c r="K15" i="12"/>
  <c r="L15" i="12"/>
  <c r="M15" i="12"/>
  <c r="K16" i="12"/>
  <c r="L16" i="12"/>
  <c r="M16" i="12"/>
  <c r="K17" i="12"/>
  <c r="L17" i="12"/>
  <c r="M17" i="12"/>
  <c r="K18" i="12"/>
  <c r="L18" i="12"/>
  <c r="M18" i="12"/>
  <c r="K19" i="12"/>
  <c r="L19" i="12"/>
  <c r="M19" i="12"/>
  <c r="K20" i="12"/>
  <c r="L20" i="12"/>
  <c r="M20" i="12"/>
  <c r="K21" i="12"/>
  <c r="L21" i="12"/>
  <c r="M21" i="12"/>
  <c r="K22" i="12"/>
  <c r="L22" i="12"/>
  <c r="M22" i="12"/>
  <c r="K23" i="12"/>
  <c r="L23" i="12"/>
  <c r="M23" i="12"/>
  <c r="M37" i="11"/>
  <c r="M36" i="11"/>
  <c r="G37" i="11"/>
  <c r="G36" i="11"/>
  <c r="I34" i="11"/>
  <c r="H34" i="11"/>
  <c r="G34" i="11"/>
  <c r="F34" i="11"/>
  <c r="K18" i="11"/>
  <c r="L18" i="11"/>
  <c r="M18" i="11"/>
  <c r="M38" i="10"/>
  <c r="M37" i="10"/>
  <c r="F38" i="10"/>
  <c r="F37" i="10"/>
  <c r="K19" i="10"/>
  <c r="L19" i="10"/>
  <c r="H35" i="10"/>
  <c r="M19" i="10"/>
  <c r="I35" i="10"/>
  <c r="G35" i="10"/>
  <c r="K30" i="9"/>
  <c r="L30" i="9"/>
  <c r="M30" i="9"/>
  <c r="K31" i="9"/>
  <c r="L31" i="9"/>
  <c r="M33" i="8"/>
  <c r="M32" i="8"/>
  <c r="G33" i="8"/>
  <c r="G32" i="8"/>
  <c r="I30" i="8"/>
  <c r="H30" i="8"/>
  <c r="G30" i="8"/>
  <c r="F30" i="8"/>
  <c r="K23" i="8"/>
  <c r="L23" i="8"/>
  <c r="M23" i="8"/>
  <c r="K24" i="8"/>
  <c r="L24" i="8"/>
  <c r="K25" i="8"/>
  <c r="L25" i="8"/>
  <c r="M25" i="8"/>
  <c r="K26" i="8"/>
  <c r="L26" i="8"/>
  <c r="M26" i="8"/>
  <c r="K27" i="8"/>
  <c r="L27" i="8"/>
  <c r="M27" i="8"/>
  <c r="K28" i="8"/>
  <c r="L28" i="8"/>
  <c r="M41" i="7"/>
  <c r="M40" i="7"/>
  <c r="F41" i="7"/>
  <c r="F40" i="7"/>
  <c r="I38" i="7"/>
  <c r="H38" i="7"/>
  <c r="G38" i="7"/>
  <c r="F38" i="7"/>
  <c r="K29" i="7"/>
  <c r="L29" i="7"/>
  <c r="M29" i="7"/>
  <c r="K30" i="7"/>
  <c r="L30" i="7"/>
  <c r="M30" i="7"/>
  <c r="K31" i="7"/>
  <c r="L31" i="7"/>
  <c r="M31" i="7"/>
  <c r="K32" i="7"/>
  <c r="L32" i="7"/>
  <c r="M32" i="7"/>
  <c r="K33" i="7"/>
  <c r="L33" i="7"/>
  <c r="M33" i="7"/>
  <c r="K34" i="7"/>
  <c r="L34" i="7"/>
  <c r="M34" i="7"/>
  <c r="M29" i="6"/>
  <c r="M28" i="6"/>
  <c r="H29" i="6"/>
  <c r="H28" i="6"/>
  <c r="G26" i="6"/>
  <c r="F26" i="6"/>
  <c r="K7" i="6"/>
  <c r="L7" i="6"/>
  <c r="M7" i="6"/>
  <c r="K8" i="6"/>
  <c r="L8" i="6"/>
  <c r="K9" i="6"/>
  <c r="L9" i="6"/>
  <c r="M9" i="6"/>
  <c r="K10" i="6"/>
  <c r="L10" i="6"/>
  <c r="K11" i="6"/>
  <c r="L11" i="6"/>
  <c r="M11" i="6"/>
  <c r="K12" i="6"/>
  <c r="L12" i="6"/>
  <c r="K13" i="6"/>
  <c r="L13" i="6"/>
  <c r="M13" i="6"/>
  <c r="K14" i="6"/>
  <c r="L14" i="6"/>
  <c r="M14" i="6"/>
  <c r="K15" i="6"/>
  <c r="L15" i="6"/>
  <c r="M15" i="6"/>
  <c r="K16" i="6"/>
  <c r="L16" i="6"/>
  <c r="K17" i="6"/>
  <c r="L17" i="6"/>
  <c r="M17" i="6"/>
  <c r="K18" i="6"/>
  <c r="L18" i="6"/>
  <c r="M18" i="6"/>
  <c r="K19" i="6"/>
  <c r="L19" i="6"/>
  <c r="M19" i="6"/>
  <c r="E35" i="5"/>
  <c r="E34" i="5"/>
  <c r="H32" i="5"/>
  <c r="G32" i="5"/>
  <c r="F32" i="5"/>
  <c r="M25" i="4"/>
  <c r="M24" i="4"/>
  <c r="G25" i="4"/>
  <c r="G24" i="4"/>
  <c r="K25" i="13"/>
  <c r="L25" i="13"/>
  <c r="K26" i="13"/>
  <c r="L26" i="13"/>
  <c r="K27" i="13"/>
  <c r="L27" i="13"/>
  <c r="K28" i="13"/>
  <c r="L28" i="13"/>
  <c r="K29" i="13"/>
  <c r="L29" i="13"/>
  <c r="K30" i="13"/>
  <c r="L30" i="13"/>
  <c r="K13" i="13"/>
  <c r="L13" i="13"/>
  <c r="K14" i="13"/>
  <c r="L14" i="13"/>
  <c r="K15" i="13"/>
  <c r="L15" i="13"/>
  <c r="K16" i="13"/>
  <c r="L16" i="13"/>
  <c r="K17" i="13"/>
  <c r="L17" i="13"/>
  <c r="K18" i="13"/>
  <c r="L18" i="13"/>
  <c r="K19" i="13"/>
  <c r="L19" i="13"/>
  <c r="K20" i="13"/>
  <c r="L20" i="13"/>
  <c r="K21" i="13"/>
  <c r="L21" i="13"/>
  <c r="K22" i="13"/>
  <c r="L22" i="13"/>
  <c r="K23" i="13"/>
  <c r="L23" i="13"/>
  <c r="K24" i="13"/>
  <c r="L24" i="13"/>
  <c r="K6" i="13"/>
  <c r="L6" i="13"/>
  <c r="K7" i="13"/>
  <c r="L7" i="13"/>
  <c r="K8" i="13"/>
  <c r="L8" i="13"/>
  <c r="K9" i="13"/>
  <c r="L9" i="13"/>
  <c r="K10" i="13"/>
  <c r="L10" i="13"/>
  <c r="K11" i="13"/>
  <c r="L11" i="13"/>
  <c r="K12" i="13"/>
  <c r="L12" i="13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M30" i="11"/>
  <c r="M16" i="11"/>
  <c r="M22" i="11"/>
  <c r="M26" i="11"/>
  <c r="M6" i="11"/>
  <c r="M10" i="11"/>
  <c r="M14" i="11"/>
  <c r="M33" i="10"/>
  <c r="L27" i="9"/>
  <c r="L20" i="8"/>
  <c r="L6" i="8"/>
  <c r="L10" i="8"/>
  <c r="L14" i="8"/>
  <c r="M5" i="8"/>
  <c r="M18" i="7"/>
  <c r="M26" i="7"/>
  <c r="L6" i="7"/>
  <c r="L14" i="7"/>
  <c r="M15" i="7"/>
  <c r="M5" i="7"/>
  <c r="M13" i="4"/>
  <c r="L13" i="4"/>
  <c r="K30" i="12"/>
  <c r="M30" i="12"/>
  <c r="K23" i="6"/>
  <c r="L23" i="6"/>
  <c r="K24" i="6"/>
  <c r="M24" i="6"/>
  <c r="K25" i="6"/>
  <c r="L25" i="6"/>
  <c r="K20" i="6"/>
  <c r="L20" i="6"/>
  <c r="K21" i="6"/>
  <c r="L21" i="6"/>
  <c r="K22" i="6"/>
  <c r="L22" i="6"/>
  <c r="K26" i="5"/>
  <c r="M26" i="5"/>
  <c r="K27" i="5"/>
  <c r="M27" i="5"/>
  <c r="K28" i="5"/>
  <c r="M28" i="5"/>
  <c r="K29" i="5"/>
  <c r="M29" i="5"/>
  <c r="K30" i="5"/>
  <c r="M30" i="5"/>
  <c r="K31" i="5"/>
  <c r="M31" i="5"/>
  <c r="K32" i="10"/>
  <c r="L32" i="10"/>
  <c r="K33" i="10"/>
  <c r="L33" i="10"/>
  <c r="K25" i="10"/>
  <c r="L25" i="10"/>
  <c r="K26" i="10"/>
  <c r="L26" i="10"/>
  <c r="K27" i="10"/>
  <c r="L27" i="10"/>
  <c r="K28" i="10"/>
  <c r="L28" i="10"/>
  <c r="K29" i="10"/>
  <c r="M29" i="10"/>
  <c r="L29" i="10"/>
  <c r="K30" i="10"/>
  <c r="L30" i="10"/>
  <c r="K31" i="10"/>
  <c r="L31" i="10"/>
  <c r="K27" i="7"/>
  <c r="M27" i="7"/>
  <c r="K28" i="7"/>
  <c r="L28" i="7"/>
  <c r="K35" i="7"/>
  <c r="M35" i="7"/>
  <c r="K36" i="7"/>
  <c r="L36" i="7"/>
  <c r="M19" i="7"/>
  <c r="M20" i="7"/>
  <c r="M21" i="7"/>
  <c r="M22" i="7"/>
  <c r="M23" i="7"/>
  <c r="M24" i="7"/>
  <c r="M25" i="7"/>
  <c r="K40" i="14"/>
  <c r="K28" i="14"/>
  <c r="K30" i="14"/>
  <c r="K32" i="14"/>
  <c r="K34" i="14"/>
  <c r="K36" i="14"/>
  <c r="K37" i="14"/>
  <c r="K38" i="14"/>
  <c r="K27" i="11"/>
  <c r="L27" i="11"/>
  <c r="K28" i="11"/>
  <c r="M28" i="11"/>
  <c r="L28" i="11"/>
  <c r="K29" i="11"/>
  <c r="L29" i="11"/>
  <c r="K30" i="11"/>
  <c r="L30" i="11"/>
  <c r="K31" i="11"/>
  <c r="L31" i="11"/>
  <c r="K32" i="11"/>
  <c r="M32" i="11"/>
  <c r="L32" i="11"/>
  <c r="K27" i="9"/>
  <c r="M27" i="9"/>
  <c r="K28" i="9"/>
  <c r="M28" i="9"/>
  <c r="K29" i="9"/>
  <c r="L29" i="9"/>
  <c r="M29" i="9"/>
  <c r="K26" i="14"/>
  <c r="K24" i="14"/>
  <c r="K22" i="14"/>
  <c r="K20" i="14"/>
  <c r="K19" i="14"/>
  <c r="K17" i="14"/>
  <c r="K15" i="14"/>
  <c r="K13" i="14"/>
  <c r="K11" i="14"/>
  <c r="K9" i="14"/>
  <c r="K7" i="14"/>
  <c r="K5" i="13"/>
  <c r="K29" i="12"/>
  <c r="M29" i="12"/>
  <c r="K28" i="12"/>
  <c r="L28" i="12"/>
  <c r="K27" i="12"/>
  <c r="M27" i="12"/>
  <c r="K26" i="12"/>
  <c r="L26" i="12"/>
  <c r="K25" i="12"/>
  <c r="M25" i="12"/>
  <c r="K24" i="12"/>
  <c r="L24" i="12"/>
  <c r="K14" i="12"/>
  <c r="L14" i="12"/>
  <c r="K13" i="12"/>
  <c r="M13" i="12"/>
  <c r="K12" i="12"/>
  <c r="M12" i="12"/>
  <c r="K11" i="12"/>
  <c r="M11" i="12"/>
  <c r="K10" i="12"/>
  <c r="L10" i="12"/>
  <c r="K9" i="12"/>
  <c r="M9" i="12"/>
  <c r="K8" i="12"/>
  <c r="L8" i="12"/>
  <c r="K7" i="12"/>
  <c r="K6" i="12"/>
  <c r="L6" i="12"/>
  <c r="K5" i="12"/>
  <c r="M5" i="12"/>
  <c r="K26" i="11"/>
  <c r="L26" i="11"/>
  <c r="K25" i="11"/>
  <c r="L25" i="11"/>
  <c r="K24" i="11"/>
  <c r="M24" i="11"/>
  <c r="L24" i="11"/>
  <c r="K23" i="11"/>
  <c r="L23" i="11"/>
  <c r="K22" i="11"/>
  <c r="L22" i="11"/>
  <c r="K21" i="11"/>
  <c r="L21" i="11"/>
  <c r="K20" i="11"/>
  <c r="M20" i="11"/>
  <c r="L20" i="11"/>
  <c r="K19" i="11"/>
  <c r="L19" i="11"/>
  <c r="K17" i="11"/>
  <c r="L17" i="11"/>
  <c r="K16" i="11"/>
  <c r="L16" i="11"/>
  <c r="K15" i="11"/>
  <c r="L15" i="11"/>
  <c r="K14" i="11"/>
  <c r="L14" i="11"/>
  <c r="K13" i="11"/>
  <c r="L13" i="11"/>
  <c r="K12" i="11"/>
  <c r="M12" i="11"/>
  <c r="L12" i="11"/>
  <c r="K11" i="11"/>
  <c r="L11" i="11"/>
  <c r="K10" i="11"/>
  <c r="L10" i="11"/>
  <c r="K9" i="11"/>
  <c r="L9" i="11"/>
  <c r="K8" i="11"/>
  <c r="M8" i="11"/>
  <c r="L8" i="11"/>
  <c r="K7" i="11"/>
  <c r="L7" i="11"/>
  <c r="K6" i="11"/>
  <c r="L6" i="11"/>
  <c r="K5" i="11"/>
  <c r="L5" i="11"/>
  <c r="M5" i="11"/>
  <c r="K24" i="10"/>
  <c r="L24" i="10"/>
  <c r="K23" i="10"/>
  <c r="L23" i="10"/>
  <c r="K22" i="10"/>
  <c r="L22" i="10"/>
  <c r="K21" i="10"/>
  <c r="L21" i="10"/>
  <c r="K20" i="10"/>
  <c r="L20" i="10"/>
  <c r="K18" i="10"/>
  <c r="L18" i="10"/>
  <c r="K17" i="10"/>
  <c r="L17" i="10"/>
  <c r="K16" i="10"/>
  <c r="L16" i="10"/>
  <c r="K15" i="10"/>
  <c r="M15" i="10"/>
  <c r="K14" i="10"/>
  <c r="L14" i="10"/>
  <c r="K13" i="10"/>
  <c r="L13" i="10"/>
  <c r="K12" i="10"/>
  <c r="L12" i="10"/>
  <c r="K11" i="10"/>
  <c r="L11" i="10"/>
  <c r="K10" i="10"/>
  <c r="L10" i="10"/>
  <c r="K9" i="10"/>
  <c r="L9" i="10"/>
  <c r="K8" i="10"/>
  <c r="L8" i="10"/>
  <c r="K7" i="10"/>
  <c r="M7" i="10"/>
  <c r="K6" i="10"/>
  <c r="L6" i="10"/>
  <c r="K5" i="10"/>
  <c r="L5" i="10"/>
  <c r="K26" i="9"/>
  <c r="L26" i="9"/>
  <c r="K25" i="9"/>
  <c r="M25" i="9"/>
  <c r="K24" i="9"/>
  <c r="M24" i="9"/>
  <c r="K23" i="9"/>
  <c r="M23" i="9"/>
  <c r="K22" i="9"/>
  <c r="L22" i="9"/>
  <c r="K21" i="9"/>
  <c r="M21" i="9"/>
  <c r="K20" i="9"/>
  <c r="M20" i="9"/>
  <c r="K19" i="9"/>
  <c r="M19" i="9"/>
  <c r="K18" i="9"/>
  <c r="L18" i="9"/>
  <c r="K17" i="9"/>
  <c r="M17" i="9"/>
  <c r="K16" i="9"/>
  <c r="M16" i="9"/>
  <c r="K15" i="9"/>
  <c r="M15" i="9"/>
  <c r="K14" i="9"/>
  <c r="L14" i="9"/>
  <c r="K13" i="9"/>
  <c r="M13" i="9"/>
  <c r="K12" i="9"/>
  <c r="M12" i="9"/>
  <c r="K11" i="9"/>
  <c r="M11" i="9"/>
  <c r="K10" i="9"/>
  <c r="L10" i="9"/>
  <c r="K9" i="9"/>
  <c r="M9" i="9"/>
  <c r="K8" i="9"/>
  <c r="M8" i="9"/>
  <c r="K7" i="9"/>
  <c r="M7" i="9"/>
  <c r="K6" i="9"/>
  <c r="M6" i="9"/>
  <c r="K5" i="9"/>
  <c r="M5" i="9"/>
  <c r="K22" i="8"/>
  <c r="L22" i="8"/>
  <c r="M22" i="8"/>
  <c r="K21" i="8"/>
  <c r="M21" i="8"/>
  <c r="K20" i="8"/>
  <c r="M20" i="8"/>
  <c r="K19" i="8"/>
  <c r="M19" i="8"/>
  <c r="K18" i="8"/>
  <c r="L18" i="8"/>
  <c r="M18" i="8"/>
  <c r="K17" i="8"/>
  <c r="M17" i="8"/>
  <c r="K16" i="8"/>
  <c r="L16" i="8"/>
  <c r="M16" i="8"/>
  <c r="K15" i="8"/>
  <c r="M15" i="8"/>
  <c r="K14" i="8"/>
  <c r="M14" i="8"/>
  <c r="K13" i="8"/>
  <c r="M13" i="8"/>
  <c r="K12" i="8"/>
  <c r="L12" i="8"/>
  <c r="M12" i="8"/>
  <c r="K11" i="8"/>
  <c r="M11" i="8"/>
  <c r="K10" i="8"/>
  <c r="M10" i="8"/>
  <c r="K9" i="8"/>
  <c r="M9" i="8"/>
  <c r="K8" i="8"/>
  <c r="L8" i="8"/>
  <c r="M8" i="8"/>
  <c r="K7" i="8"/>
  <c r="M7" i="8"/>
  <c r="K6" i="8"/>
  <c r="M6" i="8"/>
  <c r="K5" i="8"/>
  <c r="L5" i="8"/>
  <c r="M17" i="7"/>
  <c r="M16" i="7"/>
  <c r="K14" i="7"/>
  <c r="M14" i="7"/>
  <c r="K13" i="7"/>
  <c r="M13" i="7"/>
  <c r="K12" i="7"/>
  <c r="L12" i="7"/>
  <c r="M12" i="7"/>
  <c r="K11" i="7"/>
  <c r="M11" i="7"/>
  <c r="K10" i="7"/>
  <c r="L10" i="7"/>
  <c r="M10" i="7"/>
  <c r="K9" i="7"/>
  <c r="M9" i="7"/>
  <c r="K8" i="7"/>
  <c r="L8" i="7"/>
  <c r="M8" i="7"/>
  <c r="K7" i="7"/>
  <c r="M7" i="7"/>
  <c r="K6" i="7"/>
  <c r="M6" i="7"/>
  <c r="K5" i="7"/>
  <c r="L5" i="7"/>
  <c r="K6" i="6"/>
  <c r="L6" i="6"/>
  <c r="K5" i="6"/>
  <c r="M5" i="6"/>
  <c r="K25" i="5"/>
  <c r="M25" i="5"/>
  <c r="K24" i="5"/>
  <c r="M24" i="5"/>
  <c r="K23" i="5"/>
  <c r="L23" i="5"/>
  <c r="K22" i="5"/>
  <c r="M22" i="5"/>
  <c r="K21" i="5"/>
  <c r="M21" i="5"/>
  <c r="K20" i="5"/>
  <c r="M20" i="5"/>
  <c r="K19" i="5"/>
  <c r="L19" i="5"/>
  <c r="K18" i="5"/>
  <c r="M18" i="5"/>
  <c r="K17" i="5"/>
  <c r="M17" i="5"/>
  <c r="K16" i="5"/>
  <c r="M16" i="5"/>
  <c r="K15" i="5"/>
  <c r="L15" i="5"/>
  <c r="K14" i="5"/>
  <c r="M14" i="5"/>
  <c r="K13" i="5"/>
  <c r="M13" i="5"/>
  <c r="K12" i="5"/>
  <c r="M12" i="5"/>
  <c r="K11" i="5"/>
  <c r="M11" i="5"/>
  <c r="K10" i="5"/>
  <c r="M10" i="5"/>
  <c r="K9" i="5"/>
  <c r="M9" i="5"/>
  <c r="K8" i="5"/>
  <c r="M8" i="5"/>
  <c r="K7" i="5"/>
  <c r="M7" i="5"/>
  <c r="K6" i="5"/>
  <c r="M6" i="5"/>
  <c r="K5" i="5"/>
  <c r="M5" i="5"/>
  <c r="K7" i="4"/>
  <c r="M7" i="4"/>
  <c r="K11" i="4"/>
  <c r="L11" i="4"/>
  <c r="K15" i="4"/>
  <c r="M15" i="4"/>
  <c r="K19" i="4"/>
  <c r="M19" i="4"/>
  <c r="K20" i="4"/>
  <c r="M20" i="4"/>
  <c r="K18" i="4"/>
  <c r="M18" i="4"/>
  <c r="K16" i="4"/>
  <c r="M16" i="4"/>
  <c r="K14" i="4"/>
  <c r="M14" i="4"/>
  <c r="K12" i="4"/>
  <c r="M12" i="4"/>
  <c r="K10" i="4"/>
  <c r="M10" i="4"/>
  <c r="K8" i="4"/>
  <c r="M8" i="4"/>
  <c r="K6" i="4"/>
  <c r="M6" i="4"/>
  <c r="K9" i="4"/>
  <c r="L9" i="4"/>
  <c r="K21" i="4"/>
  <c r="M21" i="4"/>
  <c r="K13" i="4"/>
  <c r="K17" i="4"/>
  <c r="M17" i="4"/>
  <c r="K5" i="4"/>
  <c r="M5" i="4"/>
  <c r="L5" i="13"/>
  <c r="I31" i="13"/>
  <c r="M34" i="13"/>
  <c r="L7" i="9"/>
  <c r="L8" i="4"/>
  <c r="M11" i="4"/>
  <c r="L6" i="4"/>
  <c r="M21" i="6"/>
  <c r="M23" i="6"/>
  <c r="L13" i="12"/>
  <c r="L11" i="12"/>
  <c r="L9" i="12"/>
  <c r="L7" i="12"/>
  <c r="L30" i="12"/>
  <c r="L29" i="12"/>
  <c r="M7" i="12"/>
  <c r="M15" i="11"/>
  <c r="M13" i="11"/>
  <c r="M11" i="11"/>
  <c r="M9" i="11"/>
  <c r="M7" i="11"/>
  <c r="M27" i="11"/>
  <c r="M25" i="11"/>
  <c r="M23" i="11"/>
  <c r="M21" i="11"/>
  <c r="M19" i="11"/>
  <c r="M17" i="11"/>
  <c r="M31" i="11"/>
  <c r="M29" i="11"/>
  <c r="M9" i="10"/>
  <c r="M25" i="10"/>
  <c r="M21" i="10"/>
  <c r="M31" i="10"/>
  <c r="M27" i="10"/>
  <c r="M10" i="10"/>
  <c r="M6" i="10"/>
  <c r="M26" i="10"/>
  <c r="M24" i="10"/>
  <c r="M20" i="10"/>
  <c r="M16" i="10"/>
  <c r="M32" i="10"/>
  <c r="M30" i="10"/>
  <c r="M28" i="10"/>
  <c r="L11" i="9"/>
  <c r="L6" i="9"/>
  <c r="L28" i="9"/>
  <c r="L25" i="9"/>
  <c r="L21" i="9"/>
  <c r="L17" i="9"/>
  <c r="L5" i="9"/>
  <c r="L15" i="8"/>
  <c r="L13" i="8"/>
  <c r="L11" i="8"/>
  <c r="L9" i="8"/>
  <c r="L7" i="8"/>
  <c r="L21" i="8"/>
  <c r="L19" i="8"/>
  <c r="L17" i="8"/>
  <c r="L13" i="7"/>
  <c r="L11" i="7"/>
  <c r="L9" i="7"/>
  <c r="L7" i="7"/>
  <c r="L35" i="7"/>
  <c r="L27" i="7"/>
  <c r="M25" i="6"/>
  <c r="M6" i="6"/>
  <c r="L24" i="6"/>
  <c r="L12" i="5"/>
  <c r="L8" i="5"/>
  <c r="L22" i="5"/>
  <c r="L18" i="5"/>
  <c r="L14" i="5"/>
  <c r="L11" i="5"/>
  <c r="L30" i="5"/>
  <c r="L26" i="5"/>
  <c r="L21" i="4"/>
  <c r="L19" i="4"/>
  <c r="M9" i="4"/>
  <c r="L10" i="4"/>
  <c r="L16" i="4"/>
  <c r="L14" i="4"/>
  <c r="L12" i="4"/>
  <c r="L20" i="4"/>
  <c r="L18" i="4"/>
  <c r="L25" i="12"/>
  <c r="L27" i="12"/>
  <c r="L12" i="12"/>
  <c r="M8" i="12"/>
  <c r="M10" i="12"/>
  <c r="M14" i="12"/>
  <c r="M24" i="12"/>
  <c r="M26" i="12"/>
  <c r="M28" i="12"/>
  <c r="L5" i="12"/>
  <c r="M6" i="12"/>
  <c r="F35" i="10"/>
  <c r="M11" i="10"/>
  <c r="M23" i="10"/>
  <c r="M14" i="10"/>
  <c r="M18" i="10"/>
  <c r="M22" i="10"/>
  <c r="M8" i="10"/>
  <c r="M12" i="10"/>
  <c r="M17" i="10"/>
  <c r="M13" i="10"/>
  <c r="M5" i="10"/>
  <c r="L7" i="10"/>
  <c r="L15" i="10"/>
  <c r="M28" i="8"/>
  <c r="M24" i="8"/>
  <c r="M36" i="7"/>
  <c r="M28" i="7"/>
  <c r="L5" i="6"/>
  <c r="M20" i="6"/>
  <c r="M16" i="6"/>
  <c r="M12" i="6"/>
  <c r="M8" i="6"/>
  <c r="M10" i="6"/>
  <c r="I26" i="6"/>
  <c r="H26" i="6"/>
  <c r="M22" i="6"/>
  <c r="L31" i="5"/>
  <c r="L7" i="5"/>
  <c r="L27" i="5"/>
  <c r="L5" i="5"/>
  <c r="M19" i="5"/>
  <c r="M15" i="5"/>
  <c r="M23" i="5"/>
  <c r="L24" i="5"/>
  <c r="L28" i="5"/>
  <c r="L13" i="5"/>
  <c r="L9" i="5"/>
  <c r="L29" i="5"/>
  <c r="L16" i="5"/>
  <c r="L20" i="5"/>
  <c r="L6" i="5"/>
  <c r="L10" i="5"/>
  <c r="L17" i="5"/>
  <c r="L21" i="5"/>
  <c r="L25" i="5"/>
  <c r="L17" i="4"/>
  <c r="L5" i="4"/>
  <c r="L7" i="4"/>
  <c r="L15" i="4"/>
  <c r="I32" i="5"/>
  <c r="M35" i="5"/>
  <c r="G22" i="4"/>
  <c r="I22" i="4"/>
  <c r="H22" i="4"/>
  <c r="F22" i="4"/>
  <c r="M34" i="5"/>
  <c r="L8" i="9"/>
  <c r="I33" i="9"/>
  <c r="M36" i="9"/>
  <c r="L20" i="9"/>
  <c r="M31" i="9"/>
  <c r="L12" i="9"/>
  <c r="L24" i="9"/>
  <c r="L16" i="9"/>
  <c r="L15" i="9"/>
  <c r="L19" i="9"/>
  <c r="L23" i="9"/>
  <c r="L9" i="9"/>
  <c r="L13" i="9"/>
  <c r="M10" i="9"/>
  <c r="M14" i="9"/>
  <c r="M18" i="9"/>
  <c r="M22" i="9"/>
  <c r="M26" i="9"/>
  <c r="G33" i="9"/>
  <c r="G36" i="9"/>
  <c r="F33" i="9"/>
  <c r="G35" i="9"/>
  <c r="H33" i="9"/>
  <c r="M35" i="9"/>
  <c r="K39" i="14"/>
  <c r="K35" i="14"/>
  <c r="K29" i="14"/>
  <c r="K27" i="14"/>
  <c r="K25" i="14"/>
  <c r="K23" i="14"/>
  <c r="K21" i="14"/>
  <c r="K5" i="14"/>
  <c r="H31" i="13"/>
  <c r="M33" i="13"/>
  <c r="G31" i="13"/>
  <c r="G34" i="13"/>
  <c r="F31" i="13"/>
  <c r="G33" i="13"/>
</calcChain>
</file>

<file path=xl/sharedStrings.xml><?xml version="1.0" encoding="utf-8"?>
<sst xmlns="http://schemas.openxmlformats.org/spreadsheetml/2006/main" count="1060" uniqueCount="532">
  <si>
    <t>รวม</t>
  </si>
  <si>
    <t>เกณฑ์</t>
  </si>
  <si>
    <t>สรุปผลการประเมินรายชั้นเรียน</t>
  </si>
  <si>
    <t>เลขที่</t>
  </si>
  <si>
    <t>เลขประจำตัว</t>
  </si>
  <si>
    <t>รายชื่อนักเรียน</t>
  </si>
  <si>
    <t>สมรรถนะที่ 1</t>
  </si>
  <si>
    <t>สมรรถนะที่ 2</t>
  </si>
  <si>
    <t>สมรรถนะที่ 3</t>
  </si>
  <si>
    <t>สมรรถนะที่ 4</t>
  </si>
  <si>
    <t>สมรรถนะที่ 5</t>
  </si>
  <si>
    <t>ระดับคุณภาพ</t>
  </si>
  <si>
    <t>ผลการประเมิน</t>
  </si>
  <si>
    <t xml:space="preserve">       ดีเยี่ยม คิดเป็นร้อยละ</t>
  </si>
  <si>
    <t xml:space="preserve">       ดี  คิดเป็นร้อยละ</t>
  </si>
  <si>
    <t>ลงชื่อ.................................ผู้ประเมิน</t>
  </si>
  <si>
    <t>(..............................................)</t>
  </si>
  <si>
    <t xml:space="preserve">              ครูประจำวิชา</t>
  </si>
  <si>
    <t>ผ่าน  คิดเป็นร้อยละ</t>
  </si>
  <si>
    <t>ไม่ผ่าน คิดเป็นร้อยละ</t>
  </si>
  <si>
    <t>ลงชื่อ....................................ผู้อนุมัติ</t>
  </si>
  <si>
    <t xml:space="preserve">      (นายศิริ  ธนะมูล)</t>
  </si>
  <si>
    <t>ผู้อำนวยการโรงเรียนสุวรรณภูมิวิทยาลัย</t>
  </si>
  <si>
    <t>ระดับชันมัธยมศึกษาปีที่ 5/11  ปีการศึกษา 2560</t>
  </si>
  <si>
    <t xml:space="preserve">      (นายเทพรังสรรค์  สุวรรณโท)</t>
  </si>
  <si>
    <t>ระดับชันมัธยมศึกษาปีที่ 5/1  ปีการศึกษา 2562</t>
  </si>
  <si>
    <t>ระดับชันมัธยมศึกษาปีที่ 5/2  ปีการศึกษา 2562</t>
  </si>
  <si>
    <t>ระดับชันมัธยมศึกษาปีที่ 5/3  ปีการศึกษา 2562</t>
  </si>
  <si>
    <t>ระดับชันมัธยมศึกษาปีที่ 5/4  ปีการศึกษา 2562</t>
  </si>
  <si>
    <t>ระดับชันมัธยมศึกษาปีที่ 5/5  ปีการศึกษา 2562</t>
  </si>
  <si>
    <t>ระดับชันมัธยมศึกษาปีที่ 5/6  ปีการศึกษา 2562</t>
  </si>
  <si>
    <t>ระดับชันมัธยมศึกษาปีที่ 5/7  ปีการศึกษา 2562</t>
  </si>
  <si>
    <t>ระดับชันมัธยมศึกษาปีที่ 5/8  ปีการศึกษา 2562</t>
  </si>
  <si>
    <t>นาย</t>
  </si>
  <si>
    <t>สุรเดช</t>
  </si>
  <si>
    <t>บัวไข</t>
  </si>
  <si>
    <t>พิษณุพงศ์</t>
  </si>
  <si>
    <t>นนตะพันธ์</t>
  </si>
  <si>
    <t>นางสาว</t>
  </si>
  <si>
    <t>เรือนขวัญ</t>
  </si>
  <si>
    <t>จันทร์ศิริ</t>
  </si>
  <si>
    <t>หทัยภัทร</t>
  </si>
  <si>
    <t>คำสวาสดิ์</t>
  </si>
  <si>
    <t>อนันตญา</t>
  </si>
  <si>
    <t>มะกอกนา</t>
  </si>
  <si>
    <t>อภิญญา</t>
  </si>
  <si>
    <t>พัดโท</t>
  </si>
  <si>
    <t>อังติดาลักษณ์</t>
  </si>
  <si>
    <t>บุตรชาติ</t>
  </si>
  <si>
    <t>กนิษฐา</t>
  </si>
  <si>
    <t>ทั่วทิศ</t>
  </si>
  <si>
    <t>กัญญารัตน์</t>
  </si>
  <si>
    <t>แก้วสมบัติ</t>
  </si>
  <si>
    <t>ผลิกา</t>
  </si>
  <si>
    <t>ห้วยทราย</t>
  </si>
  <si>
    <t>อติพร</t>
  </si>
  <si>
    <t>มีภูงา</t>
  </si>
  <si>
    <t>มาริษา</t>
  </si>
  <si>
    <t>วงค์เสนา</t>
  </si>
  <si>
    <t>ชุตินันท์</t>
  </si>
  <si>
    <t>นามโน</t>
  </si>
  <si>
    <t>รัตนาพร</t>
  </si>
  <si>
    <t>นวนงาม</t>
  </si>
  <si>
    <t>อินทิพร</t>
  </si>
  <si>
    <t>อุ่มกิ่ง</t>
  </si>
  <si>
    <t>พิมพิลัย</t>
  </si>
  <si>
    <t>ทองมาก</t>
  </si>
  <si>
    <t>สุพรรษา</t>
  </si>
  <si>
    <t>จิตตคาม</t>
  </si>
  <si>
    <t>อภิเดช</t>
  </si>
  <si>
    <t>นามเพ็ง</t>
  </si>
  <si>
    <t>อลงกรณ์</t>
  </si>
  <si>
    <t>เสริมราษฏร์</t>
  </si>
  <si>
    <t>ธนศักดิ์</t>
  </si>
  <si>
    <t>สุวรรณพันธุ์</t>
  </si>
  <si>
    <t>ณัฐพล</t>
  </si>
  <si>
    <t>ทังโส</t>
  </si>
  <si>
    <t>ศราวุธ</t>
  </si>
  <si>
    <t>โพธิ์ทอง</t>
  </si>
  <si>
    <t>กริชเพชร</t>
  </si>
  <si>
    <t>พานซ้าย</t>
  </si>
  <si>
    <t>สิทธิโชค</t>
  </si>
  <si>
    <t>ยอดสะเทิน</t>
  </si>
  <si>
    <t>ศุภชัย</t>
  </si>
  <si>
    <t>รับพร</t>
  </si>
  <si>
    <t>กิตติคุณ</t>
  </si>
  <si>
    <t>หงห์ศรี</t>
  </si>
  <si>
    <t>วัฒนา</t>
  </si>
  <si>
    <t>บุญชะโด</t>
  </si>
  <si>
    <t>สุวนันท์</t>
  </si>
  <si>
    <t xml:space="preserve">ชื่นเฉลา </t>
  </si>
  <si>
    <t>วิภาดา</t>
  </si>
  <si>
    <t>พูลศรี</t>
  </si>
  <si>
    <t>สมฤทัย</t>
  </si>
  <si>
    <t>ยุทธกิจ</t>
  </si>
  <si>
    <t>สุภานันท์</t>
  </si>
  <si>
    <t>วรรณพันธ์</t>
  </si>
  <si>
    <t>คุณัญญา</t>
  </si>
  <si>
    <t>เกษรา</t>
  </si>
  <si>
    <t>ฉัตรชนก</t>
  </si>
  <si>
    <t>สุวรรณพันธ์</t>
  </si>
  <si>
    <t>น้ำฝน</t>
  </si>
  <si>
    <t>บุตรฮาด</t>
  </si>
  <si>
    <t>มุณีภรณ์</t>
  </si>
  <si>
    <t>เมืองสองชั้น</t>
  </si>
  <si>
    <t>สุพัตรา</t>
  </si>
  <si>
    <t>น้อยห้างหว้า</t>
  </si>
  <si>
    <t>อรนิภา</t>
  </si>
  <si>
    <t>นามมะณี</t>
  </si>
  <si>
    <t>ภณิดา</t>
  </si>
  <si>
    <t>จ่ายก</t>
  </si>
  <si>
    <t>วรานุช</t>
  </si>
  <si>
    <t>สุทธิธรรม</t>
  </si>
  <si>
    <t>สมัญญา</t>
  </si>
  <si>
    <t>คำหวล</t>
  </si>
  <si>
    <t>อรพรรณ</t>
  </si>
  <si>
    <t>บุญขันธ์</t>
  </si>
  <si>
    <t>อิสริยาภรณ์</t>
  </si>
  <si>
    <t>รวินท์วัฒน์</t>
  </si>
  <si>
    <t>หอมภูงา</t>
  </si>
  <si>
    <t>มินตรา</t>
  </si>
  <si>
    <t>แก่นจำปา</t>
  </si>
  <si>
    <t>ดีเยี่ยม คิดเป็นร้อยละ</t>
  </si>
  <si>
    <t>ดี  คิดเป็นร้อยละ</t>
  </si>
  <si>
    <t>กฤตนู</t>
  </si>
  <si>
    <t>ศิริหนองหว้า</t>
  </si>
  <si>
    <t>ณภัทร</t>
  </si>
  <si>
    <t>มูลวันดี</t>
  </si>
  <si>
    <t>รัชชานนท์</t>
  </si>
  <si>
    <t xml:space="preserve">เภาพาส </t>
  </si>
  <si>
    <t>ณัฐศักดิ์</t>
  </si>
  <si>
    <t>อ่อนสำโรง</t>
  </si>
  <si>
    <t>ชินวุฒิ</t>
  </si>
  <si>
    <t>เจริญสุข</t>
  </si>
  <si>
    <t>วิชานนท์</t>
  </si>
  <si>
    <t xml:space="preserve">พลหินกอง </t>
  </si>
  <si>
    <t>ปฎิพัทธ์</t>
  </si>
  <si>
    <t>เภาสระคู</t>
  </si>
  <si>
    <t>อัมรัตน์</t>
  </si>
  <si>
    <t xml:space="preserve">พูลกลาง </t>
  </si>
  <si>
    <t>เกียรติศักดิ์</t>
  </si>
  <si>
    <t xml:space="preserve">ดิษฐ์วิเศษ </t>
  </si>
  <si>
    <t>ณรังสรรค์</t>
  </si>
  <si>
    <t>โทขันธ์</t>
  </si>
  <si>
    <t>พงษ์เพชร</t>
  </si>
  <si>
    <t xml:space="preserve">สุดธี </t>
  </si>
  <si>
    <t>สถิตย์</t>
  </si>
  <si>
    <t>ศรีมงคุณ</t>
  </si>
  <si>
    <t xml:space="preserve">เพ็ชรลัดดา </t>
  </si>
  <si>
    <t>พลสิม</t>
  </si>
  <si>
    <t>ปทุมวดี</t>
  </si>
  <si>
    <t xml:space="preserve">คำสีมา  </t>
  </si>
  <si>
    <t>วิไลพร</t>
  </si>
  <si>
    <t>ตาสระคู</t>
  </si>
  <si>
    <t>ณัฐวรรณ</t>
  </si>
  <si>
    <t>ศรีโชติ</t>
  </si>
  <si>
    <t>ศิริพร</t>
  </si>
  <si>
    <t xml:space="preserve">อ่างคำ </t>
  </si>
  <si>
    <t>กนกวรรณ</t>
  </si>
  <si>
    <t>บุญประเทศ</t>
  </si>
  <si>
    <t>สุรีรักษ์</t>
  </si>
  <si>
    <t>ชูสระคู</t>
  </si>
  <si>
    <t>ธิดารัตน์</t>
  </si>
  <si>
    <t>คงชะเวท</t>
  </si>
  <si>
    <t>ทิพย์วารี</t>
  </si>
  <si>
    <t>พินิจสอน</t>
  </si>
  <si>
    <t>ถุงน้ำคำ</t>
  </si>
  <si>
    <t>อภิสิทธิ์</t>
  </si>
  <si>
    <t>พลภูงา</t>
  </si>
  <si>
    <t>วายุ</t>
  </si>
  <si>
    <t>ไชยยาง</t>
  </si>
  <si>
    <t>พีรภัทร</t>
  </si>
  <si>
    <t>เส็งตากแดด</t>
  </si>
  <si>
    <t>ธีรภัทร</t>
  </si>
  <si>
    <t>มีสนาม</t>
  </si>
  <si>
    <t>พีรพล</t>
  </si>
  <si>
    <t>วงค์หินกอง</t>
  </si>
  <si>
    <t>เรืองศักดิ์</t>
  </si>
  <si>
    <t xml:space="preserve">ศรีวงศ์ </t>
  </si>
  <si>
    <t>จิรายุ</t>
  </si>
  <si>
    <t>ยางงาม</t>
  </si>
  <si>
    <t>สัมฤทธิ์</t>
  </si>
  <si>
    <t>วงษ์คำ</t>
  </si>
  <si>
    <t>สุรวุฒิ</t>
  </si>
  <si>
    <t>สืบเมฆ</t>
  </si>
  <si>
    <t>ยุทธการ</t>
  </si>
  <si>
    <t>พรรษา</t>
  </si>
  <si>
    <t>ปริวัตร</t>
  </si>
  <si>
    <t>มูลรัตน์</t>
  </si>
  <si>
    <t>ศรีบุญมี</t>
  </si>
  <si>
    <t>ภานุพงษ์</t>
  </si>
  <si>
    <t>มาสี</t>
  </si>
  <si>
    <t>ชนาธิป</t>
  </si>
  <si>
    <t>พรมวรรณ</t>
  </si>
  <si>
    <t>ธนพงษ์</t>
  </si>
  <si>
    <t>ลีสองชั้น</t>
  </si>
  <si>
    <t>จักรพรรดิ</t>
  </si>
  <si>
    <t>จำปางาม</t>
  </si>
  <si>
    <t>ณัฐวุฒิ</t>
  </si>
  <si>
    <t>ศรีคำภา</t>
  </si>
  <si>
    <t>กิตติธัช</t>
  </si>
  <si>
    <t>ศิริสัตย์</t>
  </si>
  <si>
    <t>อชิตพล</t>
  </si>
  <si>
    <t>พันชารี</t>
  </si>
  <si>
    <t>อติชาติ</t>
  </si>
  <si>
    <t>หุนสุวงศ์</t>
  </si>
  <si>
    <t>ธีรพล</t>
  </si>
  <si>
    <t>อุโคตร</t>
  </si>
  <si>
    <t>อัญญโพธิ์</t>
  </si>
  <si>
    <t>ปิ่นมณี</t>
  </si>
  <si>
    <t>กุหลาบ</t>
  </si>
  <si>
    <t>วันทนา</t>
  </si>
  <si>
    <t>สีกรม</t>
  </si>
  <si>
    <t>ศิริกานต์</t>
  </si>
  <si>
    <t>ด่านซ้าย</t>
  </si>
  <si>
    <t>สิริรุ้งสกุล</t>
  </si>
  <si>
    <t>ศิริวัฒน์</t>
  </si>
  <si>
    <t>.</t>
  </si>
  <si>
    <t>สายเชื้อ</t>
  </si>
  <si>
    <t>อมรรัตน์</t>
  </si>
  <si>
    <t>บุตรหนองหว้า</t>
  </si>
  <si>
    <t>วิภาวดี</t>
  </si>
  <si>
    <t>เชิบรัมย์</t>
  </si>
  <si>
    <t>ญาณวดี</t>
  </si>
  <si>
    <t>ศรีอาจ</t>
  </si>
  <si>
    <t>ปนัดดา</t>
  </si>
  <si>
    <t>สารบรรณ</t>
  </si>
  <si>
    <t>ฌานุพงษ์</t>
  </si>
  <si>
    <t>สังข์ทอง</t>
  </si>
  <si>
    <t>นามบุตร</t>
  </si>
  <si>
    <t>กิตติวรรณ</t>
  </si>
  <si>
    <t>บวงเพ็ชร์</t>
  </si>
  <si>
    <t>จักรกฤษณ์</t>
  </si>
  <si>
    <t>เวียงคำ</t>
  </si>
  <si>
    <t>พงศกร</t>
  </si>
  <si>
    <t xml:space="preserve">เมืองพลงาม </t>
  </si>
  <si>
    <t>กิตติพศ</t>
  </si>
  <si>
    <t>อนันตัง</t>
  </si>
  <si>
    <t>พิษณุ</t>
  </si>
  <si>
    <t>เศษบุบผา</t>
  </si>
  <si>
    <t>สุวัฒน์</t>
  </si>
  <si>
    <t xml:space="preserve">พลาด </t>
  </si>
  <si>
    <t>พีรัชชัย</t>
  </si>
  <si>
    <t xml:space="preserve">ดาทอง </t>
  </si>
  <si>
    <t>วัทธิกร</t>
  </si>
  <si>
    <t>สระแก้ว</t>
  </si>
  <si>
    <t>ธนาวุฒิ</t>
  </si>
  <si>
    <t>คำสาย</t>
  </si>
  <si>
    <t>พัลลภ</t>
  </si>
  <si>
    <t>ผาน้ำคำ</t>
  </si>
  <si>
    <t>เอกรัตน์</t>
  </si>
  <si>
    <t>สัตตัง</t>
  </si>
  <si>
    <t>ทิพยาภรณ์</t>
  </si>
  <si>
    <t>ทองไชย</t>
  </si>
  <si>
    <t>พนิดา</t>
  </si>
  <si>
    <t>มนทอง</t>
  </si>
  <si>
    <t>ศรุตา</t>
  </si>
  <si>
    <t>ยิ่งอินทร์</t>
  </si>
  <si>
    <t>พลอย</t>
  </si>
  <si>
    <t>ชัยหนองบัว</t>
  </si>
  <si>
    <t>พัชรินทร์</t>
  </si>
  <si>
    <t>ขันติวงค์</t>
  </si>
  <si>
    <t>ปาริชาติ</t>
  </si>
  <si>
    <t>สรสาร</t>
  </si>
  <si>
    <t>มุทิตา</t>
  </si>
  <si>
    <t>วงศ์หนองหว้า</t>
  </si>
  <si>
    <t>สุริวรรณ</t>
  </si>
  <si>
    <t>วันภูงา</t>
  </si>
  <si>
    <t>จินตนา</t>
  </si>
  <si>
    <t>สิงห์นันท์</t>
  </si>
  <si>
    <t>ดวงฤดี</t>
  </si>
  <si>
    <t>สีโครต</t>
  </si>
  <si>
    <t>กฤษติยา</t>
  </si>
  <si>
    <t>อภิวัฒน์</t>
  </si>
  <si>
    <t>จันทร์สำโรง</t>
  </si>
  <si>
    <t>เมธพนธ์</t>
  </si>
  <si>
    <t xml:space="preserve">ชมภูผิว </t>
  </si>
  <si>
    <t>สุริยา</t>
  </si>
  <si>
    <t>หนองประทุม</t>
  </si>
  <si>
    <t xml:space="preserve">สมบูรณ์ </t>
  </si>
  <si>
    <t>ณัชพล</t>
  </si>
  <si>
    <t>อาสา</t>
  </si>
  <si>
    <t>นวพล</t>
  </si>
  <si>
    <t>ทรงกลด</t>
  </si>
  <si>
    <t>ศรีประสาร</t>
  </si>
  <si>
    <t>ธนาทร</t>
  </si>
  <si>
    <t>อ่อนพิมพ์</t>
  </si>
  <si>
    <t>พงศ์นรินทร์</t>
  </si>
  <si>
    <t>ผาตากเเดด</t>
  </si>
  <si>
    <t>พรนภา</t>
  </si>
  <si>
    <t>วาสนาม</t>
  </si>
  <si>
    <t>ณัฐริญา</t>
  </si>
  <si>
    <t xml:space="preserve">สีชื่น </t>
  </si>
  <si>
    <t>นิภากร</t>
  </si>
  <si>
    <t>สุระโส</t>
  </si>
  <si>
    <t>วิชุดา</t>
  </si>
  <si>
    <t>ประหยัดสิน</t>
  </si>
  <si>
    <t>ขวัญชนก</t>
  </si>
  <si>
    <t>อังคุระษี</t>
  </si>
  <si>
    <t>ชลิตา</t>
  </si>
  <si>
    <t>คำตั้ว</t>
  </si>
  <si>
    <t>นันทนี</t>
  </si>
  <si>
    <t xml:space="preserve">สีโล </t>
  </si>
  <si>
    <t>ศรัญญา</t>
  </si>
  <si>
    <t xml:space="preserve">สุวรรณศรี </t>
  </si>
  <si>
    <t>อุษณีย์</t>
  </si>
  <si>
    <t>ศิรินภา</t>
  </si>
  <si>
    <t>พลอาษา</t>
  </si>
  <si>
    <t>จันทพร</t>
  </si>
  <si>
    <t>สวนมอญ</t>
  </si>
  <si>
    <t>ขวัญจิรา</t>
  </si>
  <si>
    <t>เสาสุวรรณ์</t>
  </si>
  <si>
    <t>วธิดา</t>
  </si>
  <si>
    <t>บุญศรี</t>
  </si>
  <si>
    <t>ศิรินทรา</t>
  </si>
  <si>
    <t>บุดสีเมือง</t>
  </si>
  <si>
    <t>ภานุมาส</t>
  </si>
  <si>
    <t>สุขสุพรรณ</t>
  </si>
  <si>
    <t>ทิพย์วัลย์</t>
  </si>
  <si>
    <t>วันโน</t>
  </si>
  <si>
    <t>แก้วเกล้า</t>
  </si>
  <si>
    <t>จันทร์หนองหว้า</t>
  </si>
  <si>
    <t>จารุณี</t>
  </si>
  <si>
    <t>กุดเหลา</t>
  </si>
  <si>
    <t>จิรายุทธ</t>
  </si>
  <si>
    <t>พันสำโรง</t>
  </si>
  <si>
    <t>หงษ์หนองหว้า</t>
  </si>
  <si>
    <t>ยุทธพิชัย</t>
  </si>
  <si>
    <t>แสนคำ</t>
  </si>
  <si>
    <t>สุวิทย์</t>
  </si>
  <si>
    <t>ดีพลงาม</t>
  </si>
  <si>
    <t>ธีรพัฒน์</t>
  </si>
  <si>
    <t>พรหมหงษ์</t>
  </si>
  <si>
    <t>ธีรวุฒิ</t>
  </si>
  <si>
    <t>ปาโสม</t>
  </si>
  <si>
    <t xml:space="preserve">นางสาวเอมอร    </t>
  </si>
  <si>
    <t xml:space="preserve">เอมอร  </t>
  </si>
  <si>
    <t>น้อยศรีภูมิ</t>
  </si>
  <si>
    <t>จีวนันท์</t>
  </si>
  <si>
    <t>วันชฎาพร</t>
  </si>
  <si>
    <t>ไชยโคตร</t>
  </si>
  <si>
    <t>เบญจวรรณ</t>
  </si>
  <si>
    <t>คำสงค์</t>
  </si>
  <si>
    <t>ปัณณธร</t>
  </si>
  <si>
    <t>แสงเทียน</t>
  </si>
  <si>
    <t>กชกร</t>
  </si>
  <si>
    <t>เกษมสุข</t>
  </si>
  <si>
    <t>เกตุสุดา</t>
  </si>
  <si>
    <t>สมอาษา</t>
  </si>
  <si>
    <t>วรรณกานต์</t>
  </si>
  <si>
    <t>ภูผาหลวง</t>
  </si>
  <si>
    <t>วิยะดา</t>
  </si>
  <si>
    <t>สอนภูงา</t>
  </si>
  <si>
    <t>อนัญญา</t>
  </si>
  <si>
    <t>ไกรกลาง</t>
  </si>
  <si>
    <t>จำปาคำ</t>
  </si>
  <si>
    <t>ทองดอนดู่</t>
  </si>
  <si>
    <t>สิรินภา</t>
  </si>
  <si>
    <t>คำสิงห์</t>
  </si>
  <si>
    <t>มธุรดา</t>
  </si>
  <si>
    <t xml:space="preserve">มูลลา </t>
  </si>
  <si>
    <t>วนิดา</t>
  </si>
  <si>
    <t>ภาคะ</t>
  </si>
  <si>
    <t>วาสนา</t>
  </si>
  <si>
    <t>แซ่คู</t>
  </si>
  <si>
    <t>ทิพยดา</t>
  </si>
  <si>
    <t>ใจดี</t>
  </si>
  <si>
    <t>อารยา</t>
  </si>
  <si>
    <t>ยืนยั่ง</t>
  </si>
  <si>
    <t>นริศรา</t>
  </si>
  <si>
    <t>นุชิต</t>
  </si>
  <si>
    <t>ซุยคง</t>
  </si>
  <si>
    <t xml:space="preserve">พิมพ์พิไล </t>
  </si>
  <si>
    <t>แคนชัยภูมิ</t>
  </si>
  <si>
    <t>พัชราภา</t>
  </si>
  <si>
    <t xml:space="preserve">พลเรือง </t>
  </si>
  <si>
    <t>ธนายุทธ</t>
  </si>
  <si>
    <t>ไชยศรีรัมย์</t>
  </si>
  <si>
    <t>วรัญญู</t>
  </si>
  <si>
    <t>คำมณี</t>
  </si>
  <si>
    <t>ปิยะพงษ์</t>
  </si>
  <si>
    <t>มีสำโรง</t>
  </si>
  <si>
    <t>นวพร</t>
  </si>
  <si>
    <t>ดีสองชั้น</t>
  </si>
  <si>
    <t>ปรายฟ้า</t>
  </si>
  <si>
    <t>ชุมวรรณ</t>
  </si>
  <si>
    <t>จีระวรรณ</t>
  </si>
  <si>
    <t>แสวงผล</t>
  </si>
  <si>
    <t>อทิตยา</t>
  </si>
  <si>
    <t>ศรีรัตนพันธ์</t>
  </si>
  <si>
    <t>อรัญญา</t>
  </si>
  <si>
    <t>ผลาผล</t>
  </si>
  <si>
    <t>เอื้ออารี</t>
  </si>
  <si>
    <t>เครือแวงมล</t>
  </si>
  <si>
    <t>ปิยะดา</t>
  </si>
  <si>
    <t>เมืองศิริ</t>
  </si>
  <si>
    <t>จิตรกัญญา</t>
  </si>
  <si>
    <t>ศรีภูงา</t>
  </si>
  <si>
    <t>ศศิธร</t>
  </si>
  <si>
    <t>น้ำคำ</t>
  </si>
  <si>
    <t>สุขเจริญ</t>
  </si>
  <si>
    <t>วรรณวิสา</t>
  </si>
  <si>
    <t>หนองทุ่ม</t>
  </si>
  <si>
    <t>ปรารถนา</t>
  </si>
  <si>
    <t>สอนสัตย์</t>
  </si>
  <si>
    <t>เครือหงษ์</t>
  </si>
  <si>
    <t>ธวัลรัตน์</t>
  </si>
  <si>
    <t>พิมพานิชย์</t>
  </si>
  <si>
    <t>สุภารัตน์</t>
  </si>
  <si>
    <t>วรนุช</t>
  </si>
  <si>
    <t>ยินทรัพย์</t>
  </si>
  <si>
    <t>พัชราวีย์</t>
  </si>
  <si>
    <t>คงพันธ์</t>
  </si>
  <si>
    <t>ลดาวรรณ</t>
  </si>
  <si>
    <t>ธวัลหทัย</t>
  </si>
  <si>
    <t>เพินภูเขียว</t>
  </si>
  <si>
    <t>บุษยามาศ</t>
  </si>
  <si>
    <t>ธิภาศรี</t>
  </si>
  <si>
    <t>จิตรานุช</t>
  </si>
  <si>
    <t>ลลิตา</t>
  </si>
  <si>
    <t>บุญเบ้า</t>
  </si>
  <si>
    <t>อริสา</t>
  </si>
  <si>
    <t>โนนกระโทก</t>
  </si>
  <si>
    <t>ศุภกฤต</t>
  </si>
  <si>
    <t xml:space="preserve">บุตรสีมาตย์ </t>
  </si>
  <si>
    <t>ทองคูณ</t>
  </si>
  <si>
    <t>สิทธิธรรม</t>
  </si>
  <si>
    <t>นรากร</t>
  </si>
  <si>
    <t>กลีบจำปี</t>
  </si>
  <si>
    <t>สุธิพงศ์</t>
  </si>
  <si>
    <t>โอสระคู</t>
  </si>
  <si>
    <t>สัตย์ซ้ำ</t>
  </si>
  <si>
    <t>ศิริชัย</t>
  </si>
  <si>
    <t xml:space="preserve">ลุนรัตน์ </t>
  </si>
  <si>
    <t>ธราดล</t>
  </si>
  <si>
    <t xml:space="preserve">พลภูงา </t>
  </si>
  <si>
    <t>พิทยากร</t>
  </si>
  <si>
    <t>คันทัพไทย</t>
  </si>
  <si>
    <t>ณัฐณิชา</t>
  </si>
  <si>
    <t>แสนชมภู</t>
  </si>
  <si>
    <t>ทิพรัตน์</t>
  </si>
  <si>
    <t>บุตรราช</t>
  </si>
  <si>
    <t>ศิริณญา</t>
  </si>
  <si>
    <t>สีเหลือง</t>
  </si>
  <si>
    <t>สรัลรัตน์</t>
  </si>
  <si>
    <t>กรรษา</t>
  </si>
  <si>
    <t>อรนาฏ</t>
  </si>
  <si>
    <t>โลเกตุ</t>
  </si>
  <si>
    <t>ศรีหานาม</t>
  </si>
  <si>
    <t>เกวลิน</t>
  </si>
  <si>
    <t>พลดอน</t>
  </si>
  <si>
    <t>อัญธิมา</t>
  </si>
  <si>
    <t>โยธาจันทร์</t>
  </si>
  <si>
    <t>ศรีบัวไทย</t>
  </si>
  <si>
    <t>มานิตา</t>
  </si>
  <si>
    <t>จริยา</t>
  </si>
  <si>
    <t>สุภาวดี</t>
  </si>
  <si>
    <t>มณีกัลย์</t>
  </si>
  <si>
    <t>ทิพย์วรรณ</t>
  </si>
  <si>
    <t>ทองทิพย์</t>
  </si>
  <si>
    <t>เฟื่องฟ้า</t>
  </si>
  <si>
    <t>งามเพราะ</t>
  </si>
  <si>
    <t>ผกาวรรณ</t>
  </si>
  <si>
    <t>สุนทรวรพจน์</t>
  </si>
  <si>
    <t>จุฑารัตน์</t>
  </si>
  <si>
    <t>มาลำโกน</t>
  </si>
  <si>
    <t>อภิษฎา</t>
  </si>
  <si>
    <t>คำแสน</t>
  </si>
  <si>
    <t>อภิษฐา</t>
  </si>
  <si>
    <t>กติกา</t>
  </si>
  <si>
    <t>วงศ์มาศ</t>
  </si>
  <si>
    <t>สุวรรณา</t>
  </si>
  <si>
    <t>หนองหิน</t>
  </si>
  <si>
    <t>จุฑาศิริ</t>
  </si>
  <si>
    <t>สาระกุล</t>
  </si>
  <si>
    <t>ชลธิชา</t>
  </si>
  <si>
    <t>เศษโฐ</t>
  </si>
  <si>
    <t>ระดับชันมัธยมศึกษาปีที่ 5/9  ปีการศึกษา 2562</t>
  </si>
  <si>
    <t>ระดับชันมัธยมศึกษาปีที่ 5/10 (ER) ปีการศึกษา 2560</t>
  </si>
  <si>
    <t>กันตชาติ</t>
  </si>
  <si>
    <t>เชื้อสระคู</t>
  </si>
  <si>
    <t>คณิศร</t>
  </si>
  <si>
    <t>ลาวัลย์</t>
  </si>
  <si>
    <t>ธนโชค</t>
  </si>
  <si>
    <t>สังเขต</t>
  </si>
  <si>
    <t>นราธร</t>
  </si>
  <si>
    <t>แก้วโพนงาม</t>
  </si>
  <si>
    <t>ปภิณวิช</t>
  </si>
  <si>
    <t>จันทราประภาพ</t>
  </si>
  <si>
    <t>พีรภพ</t>
  </si>
  <si>
    <t>ชิณสิทธิ์</t>
  </si>
  <si>
    <t>เมฆา</t>
  </si>
  <si>
    <t>นามสิมมา</t>
  </si>
  <si>
    <t>ขวัญพัฒน์</t>
  </si>
  <si>
    <t>ศรีบุญจันทร์</t>
  </si>
  <si>
    <t>อภิชาติ</t>
  </si>
  <si>
    <t>สุนทรบุญ</t>
  </si>
  <si>
    <t>นายศุภนิมิต บวรรัตนกุล</t>
  </si>
  <si>
    <t>ศุภนิมิต</t>
  </si>
  <si>
    <t>บวรรัตนกุล</t>
  </si>
  <si>
    <t>จารุวรรณ</t>
  </si>
  <si>
    <t>ยมรัตน์</t>
  </si>
  <si>
    <t>นฤมล</t>
  </si>
  <si>
    <t>ประสงค์ใด</t>
  </si>
  <si>
    <t>นิภาภรณ์</t>
  </si>
  <si>
    <t>ปพิชญา</t>
  </si>
  <si>
    <t>แสงกูล</t>
  </si>
  <si>
    <t>ปรางทิพย์</t>
  </si>
  <si>
    <t>สาระคู</t>
  </si>
  <si>
    <t>ปิยธิดา</t>
  </si>
  <si>
    <t>กิ่งมาลา</t>
  </si>
  <si>
    <t>พรไพลิน</t>
  </si>
  <si>
    <t>เปรียงพรหม</t>
  </si>
  <si>
    <t>เพชรา</t>
  </si>
  <si>
    <t>กัญญาคำ</t>
  </si>
  <si>
    <t>เพียงนภา</t>
  </si>
  <si>
    <t>ภาระเวช</t>
  </si>
  <si>
    <t>รัศมี</t>
  </si>
  <si>
    <t>ศรีคำมี</t>
  </si>
  <si>
    <t>นางสาววชิราภรณ์ สุดชารี</t>
  </si>
  <si>
    <t>วชิราภรณ์</t>
  </si>
  <si>
    <t>สุดชารี</t>
  </si>
  <si>
    <t>วรัญญา</t>
  </si>
  <si>
    <t>สุชาดา</t>
  </si>
  <si>
    <t>ผาสวาสดิ์</t>
  </si>
  <si>
    <t>นางสาวอมิตดา กลิ่นฟุ้ง</t>
  </si>
  <si>
    <t>อมิตดา</t>
  </si>
  <si>
    <t>กลิ่นฟุ้ง</t>
  </si>
  <si>
    <t>อาริสา</t>
  </si>
  <si>
    <t>เชิงหอม</t>
  </si>
  <si>
    <t>อารียา</t>
  </si>
  <si>
    <t>นิยม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</si>
</sst>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9" formatCode="0.0"/>
  </numFmts>
  <fonts count="20" x14ac:knownFonts="1">
    <font>
      <sz val="11"/>
      <color theme="1"/>
      <name val="Tahoma"/>
      <family val="2"/>
      <scheme val="minor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ngsana New"/>
      <family val="1"/>
    </font>
    <font>
      <sz val="10"/>
      <name val="Arial"/>
      <family val="2"/>
    </font>
    <font>
      <sz val="13"/>
      <name val="TH SarabunPSK"/>
      <family val="2"/>
    </font>
    <font>
      <sz val="14"/>
      <name val="TH SarabunPSK"/>
      <family val="2"/>
      <charset val="222"/>
    </font>
    <font>
      <sz val="12"/>
      <name val="TH SarabunPSK"/>
      <family val="2"/>
    </font>
    <font>
      <sz val="11"/>
      <name val="TH SarabunPSK"/>
      <family val="2"/>
    </font>
    <font>
      <sz val="11"/>
      <name val="TH SarabunPSK"/>
      <family val="2"/>
      <charset val="222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name val="Tahoma"/>
      <family val="2"/>
      <scheme val="minor"/>
    </font>
    <font>
      <sz val="14"/>
      <color rgb="FFFF0000"/>
      <name val="Angsana New"/>
      <family val="1"/>
    </font>
    <font>
      <b/>
      <sz val="12"/>
      <color theme="1"/>
      <name val="TH SarabunPSK"/>
      <family val="2"/>
    </font>
    <font>
      <sz val="14"/>
      <color theme="0"/>
      <name val="Angsana New"/>
      <family val="1"/>
    </font>
    <font>
      <b/>
      <sz val="11"/>
      <color theme="1"/>
      <name val="Tahoma"/>
      <family val="2"/>
      <scheme val="minor"/>
    </font>
    <font>
      <b/>
      <sz val="1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91">
    <xf numFmtId="0" fontId="0" fillId="0" borderId="0" xfId="0"/>
    <xf numFmtId="0" fontId="11" fillId="0" borderId="0" xfId="0" applyFont="1"/>
    <xf numFmtId="0" fontId="12" fillId="0" borderId="0" xfId="0" applyFont="1"/>
    <xf numFmtId="2" fontId="13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" fontId="1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textRotation="90"/>
    </xf>
    <xf numFmtId="1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left" vertical="center" wrapText="1" readingOrder="1"/>
    </xf>
    <xf numFmtId="1" fontId="12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1" fontId="15" fillId="0" borderId="0" xfId="0" applyNumberFormat="1" applyFont="1" applyAlignment="1">
      <alignment horizontal="center" vertical="center"/>
    </xf>
    <xf numFmtId="199" fontId="16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vertical="center"/>
    </xf>
    <xf numFmtId="199" fontId="16" fillId="0" borderId="0" xfId="0" applyNumberFormat="1" applyFont="1" applyBorder="1" applyAlignment="1">
      <alignment vertical="center"/>
    </xf>
    <xf numFmtId="199" fontId="16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3" xfId="5" applyFont="1" applyBorder="1" applyAlignment="1">
      <alignment horizontal="left" vertical="center"/>
    </xf>
    <xf numFmtId="0" fontId="2" fillId="0" borderId="4" xfId="5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2" fillId="0" borderId="5" xfId="5" applyNumberFormat="1" applyFont="1" applyBorder="1" applyAlignment="1">
      <alignment horizontal="left" vertical="center" wrapText="1"/>
    </xf>
    <xf numFmtId="49" fontId="2" fillId="0" borderId="3" xfId="5" applyNumberFormat="1" applyFont="1" applyBorder="1" applyAlignment="1">
      <alignment horizontal="left" vertical="center" wrapText="1"/>
    </xf>
    <xf numFmtId="49" fontId="2" fillId="0" borderId="4" xfId="5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99" fontId="16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49" fontId="2" fillId="2" borderId="25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2" fillId="0" borderId="31" xfId="0" applyNumberFormat="1" applyFont="1" applyBorder="1" applyAlignment="1">
      <alignment horizontal="left" vertical="center" wrapText="1"/>
    </xf>
    <xf numFmtId="1" fontId="17" fillId="0" borderId="0" xfId="0" applyNumberFormat="1" applyFont="1" applyAlignment="1">
      <alignment horizontal="center" vertical="center"/>
    </xf>
    <xf numFmtId="1" fontId="12" fillId="0" borderId="1" xfId="0" applyNumberFormat="1" applyFont="1" applyBorder="1" applyAlignment="1">
      <alignment horizontal="left" vertical="center"/>
    </xf>
    <xf numFmtId="2" fontId="13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 textRotation="45"/>
    </xf>
    <xf numFmtId="0" fontId="18" fillId="0" borderId="2" xfId="0" applyFont="1" applyBorder="1" applyAlignment="1">
      <alignment horizontal="center" vertical="center" textRotation="45"/>
    </xf>
    <xf numFmtId="0" fontId="0" fillId="0" borderId="2" xfId="0" applyBorder="1" applyAlignment="1">
      <alignment horizontal="center" vertical="center" textRotation="45"/>
    </xf>
    <xf numFmtId="1" fontId="13" fillId="0" borderId="5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45"/>
    </xf>
    <xf numFmtId="0" fontId="19" fillId="0" borderId="2" xfId="0" applyFont="1" applyBorder="1" applyAlignment="1">
      <alignment horizontal="center" vertical="center" textRotation="45"/>
    </xf>
    <xf numFmtId="0" fontId="14" fillId="0" borderId="2" xfId="0" applyFont="1" applyBorder="1" applyAlignment="1">
      <alignment horizontal="center" vertical="center" textRotation="45"/>
    </xf>
    <xf numFmtId="1" fontId="3" fillId="0" borderId="5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99" fontId="16" fillId="0" borderId="0" xfId="0" applyNumberFormat="1" applyFont="1" applyBorder="1" applyAlignment="1">
      <alignment horizontal="center" vertical="center"/>
    </xf>
  </cellXfs>
  <cellStyles count="12">
    <cellStyle name="Normal 2" xfId="1"/>
    <cellStyle name="ปกติ" xfId="0" builtinId="0"/>
    <cellStyle name="ปกติ 13" xfId="2"/>
    <cellStyle name="ปกติ 15" xfId="3"/>
    <cellStyle name="ปกติ 16" xfId="4"/>
    <cellStyle name="ปกติ 2" xfId="5"/>
    <cellStyle name="ปกติ 3" xfId="6"/>
    <cellStyle name="ปกติ 4" xfId="7"/>
    <cellStyle name="ปกติ 5" xfId="8"/>
    <cellStyle name="ปกติ 6" xfId="9"/>
    <cellStyle name="ปกติ 8" xfId="10"/>
    <cellStyle name="ปกติ 9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E12" sqref="E12"/>
    </sheetView>
  </sheetViews>
  <sheetFormatPr defaultColWidth="9" defaultRowHeight="19.8" x14ac:dyDescent="0.5"/>
  <cols>
    <col min="1" max="1" width="3.69921875" style="1" customWidth="1"/>
    <col min="2" max="2" width="7.69921875" style="1" customWidth="1"/>
    <col min="3" max="3" width="6.69921875" style="1" customWidth="1"/>
    <col min="4" max="4" width="10.09765625" style="1" customWidth="1"/>
    <col min="5" max="5" width="12.09765625" style="1" customWidth="1"/>
    <col min="6" max="6" width="4" style="5" customWidth="1"/>
    <col min="7" max="7" width="4.59765625" style="5" customWidth="1"/>
    <col min="8" max="10" width="4" style="5" customWidth="1"/>
    <col min="11" max="11" width="6.5" style="1" customWidth="1"/>
    <col min="12" max="12" width="6.69921875" style="1" customWidth="1"/>
    <col min="13" max="13" width="8.5" style="1" customWidth="1"/>
    <col min="14" max="16384" width="9" style="1"/>
  </cols>
  <sheetData>
    <row r="1" spans="1:13" ht="19.5" customHeight="1" x14ac:dyDescent="0.6">
      <c r="A1" s="2"/>
      <c r="B1" s="2"/>
      <c r="C1" s="2"/>
      <c r="D1" s="2"/>
      <c r="E1" s="32" t="s">
        <v>2</v>
      </c>
      <c r="F1" s="32"/>
      <c r="G1" s="32"/>
      <c r="H1" s="32"/>
      <c r="I1" s="32"/>
      <c r="J1" s="32"/>
      <c r="K1" s="32"/>
      <c r="L1" s="32"/>
      <c r="M1" s="32"/>
    </row>
    <row r="2" spans="1:13" ht="20.25" customHeight="1" x14ac:dyDescent="0.6">
      <c r="A2" s="162" t="s">
        <v>25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8" customHeight="1" x14ac:dyDescent="0.5">
      <c r="A3" s="160" t="s">
        <v>3</v>
      </c>
      <c r="B3" s="150" t="s">
        <v>4</v>
      </c>
      <c r="C3" s="152" t="s">
        <v>5</v>
      </c>
      <c r="D3" s="153"/>
      <c r="E3" s="154"/>
      <c r="F3" s="161" t="s">
        <v>1</v>
      </c>
      <c r="G3" s="161"/>
      <c r="H3" s="161"/>
      <c r="I3" s="161"/>
      <c r="J3" s="161"/>
      <c r="K3" s="158" t="s">
        <v>0</v>
      </c>
      <c r="L3" s="163" t="s">
        <v>11</v>
      </c>
      <c r="M3" s="163" t="s">
        <v>12</v>
      </c>
    </row>
    <row r="4" spans="1:13" ht="55.5" customHeight="1" x14ac:dyDescent="0.5">
      <c r="A4" s="160"/>
      <c r="B4" s="151"/>
      <c r="C4" s="155"/>
      <c r="D4" s="156"/>
      <c r="E4" s="15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59"/>
      <c r="L4" s="164"/>
      <c r="M4" s="165"/>
    </row>
    <row r="5" spans="1:13" s="14" customFormat="1" ht="15" customHeight="1" x14ac:dyDescent="0.6">
      <c r="A5" s="24">
        <v>1</v>
      </c>
      <c r="B5" s="63">
        <v>13571</v>
      </c>
      <c r="C5" s="64" t="s">
        <v>33</v>
      </c>
      <c r="D5" s="64" t="s">
        <v>34</v>
      </c>
      <c r="E5" s="65" t="s">
        <v>35</v>
      </c>
      <c r="F5" s="4"/>
      <c r="G5" s="4"/>
      <c r="H5" s="4"/>
      <c r="I5" s="4"/>
      <c r="J5" s="4"/>
      <c r="K5" s="3">
        <f t="shared" ref="K5:K21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4" customFormat="1" ht="15" customHeight="1" x14ac:dyDescent="0.6">
      <c r="A6" s="24">
        <v>2</v>
      </c>
      <c r="B6" s="63">
        <v>14851</v>
      </c>
      <c r="C6" s="64" t="s">
        <v>33</v>
      </c>
      <c r="D6" s="64" t="s">
        <v>36</v>
      </c>
      <c r="E6" s="65" t="s">
        <v>37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21" si="1">IF(K6&lt;=3,"0",IF(K6&lt;=7,"1",IF(K6&lt;=11,"2",IF(K6&gt;=12,"3"))))</f>
        <v>0</v>
      </c>
      <c r="M6" s="3" t="str">
        <f t="shared" ref="M6:M21" si="2">IF(K6&lt;=3,"ไม่ผ่าน",IF(K6&lt;=7,"ผ่าน",IF(K6&lt;=11,"ดี",IF(K6&gt;=12,"ดีเยี่ยม"))))</f>
        <v>ไม่ผ่าน</v>
      </c>
    </row>
    <row r="7" spans="1:13" s="14" customFormat="1" ht="15" customHeight="1" x14ac:dyDescent="0.6">
      <c r="A7" s="24">
        <v>3</v>
      </c>
      <c r="B7" s="63">
        <v>13346</v>
      </c>
      <c r="C7" s="64" t="s">
        <v>38</v>
      </c>
      <c r="D7" s="64" t="s">
        <v>39</v>
      </c>
      <c r="E7" s="65" t="s">
        <v>40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4" customFormat="1" ht="15" customHeight="1" x14ac:dyDescent="0.6">
      <c r="A8" s="24">
        <v>4</v>
      </c>
      <c r="B8" s="63">
        <v>13352</v>
      </c>
      <c r="C8" s="66" t="s">
        <v>38</v>
      </c>
      <c r="D8" s="66" t="s">
        <v>41</v>
      </c>
      <c r="E8" s="66" t="s">
        <v>42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4" customFormat="1" ht="15" customHeight="1" x14ac:dyDescent="0.6">
      <c r="A9" s="24">
        <v>5</v>
      </c>
      <c r="B9" s="63">
        <v>13353</v>
      </c>
      <c r="C9" s="64" t="s">
        <v>38</v>
      </c>
      <c r="D9" s="64" t="s">
        <v>43</v>
      </c>
      <c r="E9" s="65" t="s">
        <v>44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4" customFormat="1" ht="15" customHeight="1" x14ac:dyDescent="0.6">
      <c r="A10" s="24">
        <v>6</v>
      </c>
      <c r="B10" s="63">
        <v>13354</v>
      </c>
      <c r="C10" s="64" t="s">
        <v>38</v>
      </c>
      <c r="D10" s="64" t="s">
        <v>45</v>
      </c>
      <c r="E10" s="65" t="s">
        <v>46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4" customFormat="1" ht="15" customHeight="1" x14ac:dyDescent="0.6">
      <c r="A11" s="24">
        <v>7</v>
      </c>
      <c r="B11" s="63">
        <v>13357</v>
      </c>
      <c r="C11" s="64" t="s">
        <v>38</v>
      </c>
      <c r="D11" s="64" t="s">
        <v>47</v>
      </c>
      <c r="E11" s="65" t="s">
        <v>48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4" customFormat="1" ht="15" customHeight="1" x14ac:dyDescent="0.6">
      <c r="A12" s="24">
        <v>8</v>
      </c>
      <c r="B12" s="63">
        <v>13372</v>
      </c>
      <c r="C12" s="64" t="s">
        <v>38</v>
      </c>
      <c r="D12" s="64" t="s">
        <v>49</v>
      </c>
      <c r="E12" s="65" t="s">
        <v>50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4" customFormat="1" ht="15" customHeight="1" x14ac:dyDescent="0.6">
      <c r="A13" s="24">
        <v>9</v>
      </c>
      <c r="B13" s="63">
        <v>13373</v>
      </c>
      <c r="C13" s="64" t="s">
        <v>38</v>
      </c>
      <c r="D13" s="64" t="s">
        <v>51</v>
      </c>
      <c r="E13" s="65" t="s">
        <v>52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4" customFormat="1" ht="15" customHeight="1" x14ac:dyDescent="0.6">
      <c r="A14" s="24">
        <v>10</v>
      </c>
      <c r="B14" s="63">
        <v>13383</v>
      </c>
      <c r="C14" s="66" t="s">
        <v>38</v>
      </c>
      <c r="D14" s="66" t="s">
        <v>53</v>
      </c>
      <c r="E14" s="66" t="s">
        <v>54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4" customFormat="1" ht="15" customHeight="1" x14ac:dyDescent="0.6">
      <c r="A15" s="24">
        <v>11</v>
      </c>
      <c r="B15" s="63">
        <v>13430</v>
      </c>
      <c r="C15" s="64" t="s">
        <v>38</v>
      </c>
      <c r="D15" s="64" t="s">
        <v>55</v>
      </c>
      <c r="E15" s="65" t="s">
        <v>56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4" customFormat="1" ht="15" customHeight="1" x14ac:dyDescent="0.6">
      <c r="A16" s="24">
        <v>12</v>
      </c>
      <c r="B16" s="63">
        <v>13501</v>
      </c>
      <c r="C16" s="64" t="s">
        <v>38</v>
      </c>
      <c r="D16" s="64" t="s">
        <v>57</v>
      </c>
      <c r="E16" s="65" t="s">
        <v>58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4" customFormat="1" ht="15" customHeight="1" x14ac:dyDescent="0.6">
      <c r="A17" s="24">
        <v>13</v>
      </c>
      <c r="B17" s="63">
        <v>13614</v>
      </c>
      <c r="C17" s="67" t="s">
        <v>38</v>
      </c>
      <c r="D17" s="67" t="s">
        <v>59</v>
      </c>
      <c r="E17" s="67" t="s">
        <v>60</v>
      </c>
      <c r="F17" s="4"/>
      <c r="G17" s="4"/>
      <c r="H17" s="4"/>
      <c r="I17" s="4"/>
      <c r="J17" s="4"/>
      <c r="K17" s="3">
        <f t="shared" si="0"/>
        <v>0</v>
      </c>
      <c r="L17" s="3" t="str">
        <f>IF(K17&lt;=3,"0",IF(K17&lt;=7,"1",IF(K17&lt;=11,"2",IF(K17&gt;=12,"3"))))</f>
        <v>0</v>
      </c>
      <c r="M17" s="3" t="str">
        <f>IF(K17&lt;=3,"ไม่ผ่าน",IF(K17&lt;=7,"ผ่าน",IF(K17&lt;=11,"ดี",IF(K17&gt;=12,"ดีเยี่ยม"))))</f>
        <v>ไม่ผ่าน</v>
      </c>
    </row>
    <row r="18" spans="1:13" s="14" customFormat="1" ht="15" customHeight="1" x14ac:dyDescent="0.6">
      <c r="A18" s="24">
        <v>14</v>
      </c>
      <c r="B18" s="63">
        <v>14768</v>
      </c>
      <c r="C18" s="68" t="s">
        <v>38</v>
      </c>
      <c r="D18" s="64" t="s">
        <v>61</v>
      </c>
      <c r="E18" s="65" t="s">
        <v>62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14" customFormat="1" ht="15" customHeight="1" x14ac:dyDescent="0.6">
      <c r="A19" s="24">
        <v>15</v>
      </c>
      <c r="B19" s="63">
        <v>14769</v>
      </c>
      <c r="C19" s="68" t="s">
        <v>38</v>
      </c>
      <c r="D19" s="64" t="s">
        <v>63</v>
      </c>
      <c r="E19" s="65" t="s">
        <v>64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2"/>
        <v>ไม่ผ่าน</v>
      </c>
    </row>
    <row r="20" spans="1:13" s="14" customFormat="1" ht="15" customHeight="1" x14ac:dyDescent="0.6">
      <c r="A20" s="24">
        <v>16</v>
      </c>
      <c r="B20" s="63">
        <v>14771</v>
      </c>
      <c r="C20" s="64" t="s">
        <v>38</v>
      </c>
      <c r="D20" s="64" t="s">
        <v>65</v>
      </c>
      <c r="E20" s="65" t="s">
        <v>66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2"/>
        <v>ไม่ผ่าน</v>
      </c>
    </row>
    <row r="21" spans="1:13" s="14" customFormat="1" ht="15" customHeight="1" x14ac:dyDescent="0.6">
      <c r="A21" s="24">
        <v>17</v>
      </c>
      <c r="B21" s="63">
        <v>14772</v>
      </c>
      <c r="C21" s="64" t="s">
        <v>38</v>
      </c>
      <c r="D21" s="64" t="s">
        <v>67</v>
      </c>
      <c r="E21" s="65" t="s">
        <v>68</v>
      </c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2"/>
        <v>ไม่ผ่าน</v>
      </c>
    </row>
    <row r="22" spans="1:13" s="40" customFormat="1" ht="15" customHeight="1" x14ac:dyDescent="0.6">
      <c r="A22" s="33"/>
      <c r="B22" s="34"/>
      <c r="C22" s="35"/>
      <c r="D22" s="36"/>
      <c r="E22" s="37"/>
      <c r="F22" s="144">
        <f>COUNTIF(L5:L21,3)</f>
        <v>0</v>
      </c>
      <c r="G22" s="144">
        <f>COUNTIF(L5:L21,2)</f>
        <v>0</v>
      </c>
      <c r="H22" s="144">
        <f>COUNTIF(L5:L21,1)</f>
        <v>0</v>
      </c>
      <c r="I22" s="144">
        <f>COUNTIF(L5:L21,0)</f>
        <v>17</v>
      </c>
      <c r="J22" s="38"/>
      <c r="K22" s="39"/>
      <c r="L22" s="39"/>
      <c r="M22" s="39"/>
    </row>
    <row r="23" spans="1:13" x14ac:dyDescent="0.5">
      <c r="C23" s="1" t="s">
        <v>2</v>
      </c>
    </row>
    <row r="24" spans="1:13" x14ac:dyDescent="0.5">
      <c r="C24" s="1" t="s">
        <v>13</v>
      </c>
      <c r="G24" s="61">
        <f>(F22*100)/17</f>
        <v>0</v>
      </c>
      <c r="K24" s="5" t="s">
        <v>18</v>
      </c>
      <c r="M24" s="61">
        <f>(H22*100)/17</f>
        <v>0</v>
      </c>
    </row>
    <row r="25" spans="1:13" x14ac:dyDescent="0.5">
      <c r="C25" s="1" t="s">
        <v>14</v>
      </c>
      <c r="G25" s="61">
        <f>(G22*100)/17</f>
        <v>0</v>
      </c>
      <c r="K25" s="5" t="s">
        <v>19</v>
      </c>
      <c r="M25" s="61">
        <f>(I22*100)/17</f>
        <v>100</v>
      </c>
    </row>
    <row r="26" spans="1:13" x14ac:dyDescent="0.5">
      <c r="C26" s="1" t="s">
        <v>15</v>
      </c>
      <c r="K26" s="1" t="s">
        <v>20</v>
      </c>
    </row>
    <row r="27" spans="1:13" x14ac:dyDescent="0.5">
      <c r="C27" s="1" t="s">
        <v>16</v>
      </c>
      <c r="K27" s="17" t="s">
        <v>24</v>
      </c>
    </row>
    <row r="28" spans="1:13" x14ac:dyDescent="0.5">
      <c r="C28" s="1" t="s">
        <v>17</v>
      </c>
      <c r="J28" s="1" t="s">
        <v>22</v>
      </c>
    </row>
  </sheetData>
  <mergeCells count="8">
    <mergeCell ref="B3:B4"/>
    <mergeCell ref="C3:E4"/>
    <mergeCell ref="K3:K4"/>
    <mergeCell ref="A3:A4"/>
    <mergeCell ref="F3:J3"/>
    <mergeCell ref="A2:M2"/>
    <mergeCell ref="L3:L4"/>
    <mergeCell ref="M3:M4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E8" sqref="E8"/>
    </sheetView>
  </sheetViews>
  <sheetFormatPr defaultRowHeight="13.8" x14ac:dyDescent="0.25"/>
  <cols>
    <col min="1" max="1" width="4.69921875" customWidth="1"/>
    <col min="2" max="2" width="8.3984375" customWidth="1"/>
    <col min="3" max="3" width="5.69921875" customWidth="1"/>
    <col min="4" max="4" width="8.3984375" customWidth="1"/>
    <col min="5" max="5" width="8.59765625" customWidth="1"/>
    <col min="6" max="10" width="3.3984375" customWidth="1"/>
    <col min="11" max="11" width="6.3984375" customWidth="1"/>
    <col min="12" max="12" width="7" customWidth="1"/>
    <col min="13" max="13" width="7.3984375" customWidth="1"/>
  </cols>
  <sheetData>
    <row r="1" spans="1:13" s="1" customFormat="1" ht="21" x14ac:dyDescent="0.6">
      <c r="A1" s="2"/>
      <c r="B1" s="2"/>
      <c r="C1" s="2"/>
      <c r="D1" s="2"/>
      <c r="E1" s="169" t="s">
        <v>2</v>
      </c>
      <c r="F1" s="169"/>
      <c r="G1" s="169"/>
      <c r="H1" s="169"/>
      <c r="I1" s="169"/>
      <c r="J1" s="169"/>
      <c r="K1" s="169"/>
      <c r="L1" s="169"/>
      <c r="M1" s="169"/>
    </row>
    <row r="2" spans="1:13" s="1" customFormat="1" ht="29.25" customHeight="1" x14ac:dyDescent="0.6">
      <c r="A2" s="162" t="s">
        <v>478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1" customFormat="1" ht="21" customHeight="1" x14ac:dyDescent="0.5">
      <c r="A3" s="160" t="s">
        <v>3</v>
      </c>
      <c r="B3" s="150" t="s">
        <v>4</v>
      </c>
      <c r="C3" s="152" t="s">
        <v>5</v>
      </c>
      <c r="D3" s="153"/>
      <c r="E3" s="154"/>
      <c r="F3" s="161" t="s">
        <v>1</v>
      </c>
      <c r="G3" s="161"/>
      <c r="H3" s="161"/>
      <c r="I3" s="161"/>
      <c r="J3" s="161"/>
      <c r="K3" s="158" t="s">
        <v>0</v>
      </c>
      <c r="L3" s="163" t="s">
        <v>11</v>
      </c>
      <c r="M3" s="163" t="s">
        <v>12</v>
      </c>
    </row>
    <row r="4" spans="1:13" s="1" customFormat="1" ht="58.5" customHeight="1" x14ac:dyDescent="0.5">
      <c r="A4" s="160"/>
      <c r="B4" s="151"/>
      <c r="C4" s="155"/>
      <c r="D4" s="156"/>
      <c r="E4" s="15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59"/>
      <c r="L4" s="164"/>
      <c r="M4" s="165"/>
    </row>
    <row r="5" spans="1:13" s="1" customFormat="1" ht="17.25" customHeight="1" x14ac:dyDescent="0.5">
      <c r="A5" s="8">
        <v>1</v>
      </c>
      <c r="B5" s="140">
        <v>13625</v>
      </c>
      <c r="C5" s="89" t="s">
        <v>33</v>
      </c>
      <c r="D5" s="74" t="s">
        <v>479</v>
      </c>
      <c r="E5" s="90" t="s">
        <v>480</v>
      </c>
      <c r="F5" s="4"/>
      <c r="G5" s="4"/>
      <c r="H5" s="4"/>
      <c r="I5" s="4"/>
      <c r="J5" s="4"/>
      <c r="K5" s="3">
        <f>SUM(F5,G5,H5,I5,J5)</f>
        <v>0</v>
      </c>
      <c r="L5" s="3" t="str">
        <f>IF(K5&lt;=0,"0",IF(K5&lt;=7,"1",IF(K5&lt;=10,"2",IF(K5&gt;=11,"3"))))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5">
      <c r="A6" s="8">
        <v>2</v>
      </c>
      <c r="B6" s="140">
        <v>13626</v>
      </c>
      <c r="C6" s="89" t="s">
        <v>33</v>
      </c>
      <c r="D6" s="74" t="s">
        <v>481</v>
      </c>
      <c r="E6" s="90" t="s">
        <v>482</v>
      </c>
      <c r="F6" s="4"/>
      <c r="G6" s="4"/>
      <c r="H6" s="4"/>
      <c r="I6" s="4"/>
      <c r="J6" s="4"/>
      <c r="K6" s="3">
        <f t="shared" ref="K6:K13" si="0">SUM(F6,G6,H6,I6,J6)</f>
        <v>0</v>
      </c>
      <c r="L6" s="3" t="str">
        <f t="shared" ref="L6:L30" si="1">IF(K6&lt;=0,"0",IF(K6&lt;=7,"1",IF(K6&lt;=10,"2",IF(K6&gt;=11,"3"))))</f>
        <v>0</v>
      </c>
      <c r="M6" s="3" t="str">
        <f t="shared" ref="M6:M30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5">
      <c r="A7" s="8">
        <v>3</v>
      </c>
      <c r="B7" s="140">
        <v>13627</v>
      </c>
      <c r="C7" s="89" t="s">
        <v>33</v>
      </c>
      <c r="D7" s="74" t="s">
        <v>483</v>
      </c>
      <c r="E7" s="90" t="s">
        <v>484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5">
      <c r="A8" s="8">
        <v>4</v>
      </c>
      <c r="B8" s="140">
        <v>13628</v>
      </c>
      <c r="C8" s="89" t="s">
        <v>33</v>
      </c>
      <c r="D8" s="74" t="s">
        <v>485</v>
      </c>
      <c r="E8" s="90" t="s">
        <v>486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 x14ac:dyDescent="0.5">
      <c r="A9" s="8">
        <v>5</v>
      </c>
      <c r="B9" s="140">
        <v>13629</v>
      </c>
      <c r="C9" s="89" t="s">
        <v>33</v>
      </c>
      <c r="D9" s="74" t="s">
        <v>487</v>
      </c>
      <c r="E9" s="108" t="s">
        <v>488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5">
      <c r="A10" s="8">
        <v>6</v>
      </c>
      <c r="B10" s="140">
        <v>13631</v>
      </c>
      <c r="C10" s="89" t="s">
        <v>33</v>
      </c>
      <c r="D10" s="74" t="s">
        <v>489</v>
      </c>
      <c r="E10" s="90" t="s">
        <v>490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5">
      <c r="A11" s="8">
        <v>7</v>
      </c>
      <c r="B11" s="140">
        <v>13632</v>
      </c>
      <c r="C11" s="89" t="s">
        <v>33</v>
      </c>
      <c r="D11" s="74" t="s">
        <v>491</v>
      </c>
      <c r="E11" s="90" t="s">
        <v>492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5">
      <c r="A12" s="8">
        <v>8</v>
      </c>
      <c r="B12" s="140">
        <v>13633</v>
      </c>
      <c r="C12" s="89" t="s">
        <v>33</v>
      </c>
      <c r="D12" s="74" t="s">
        <v>493</v>
      </c>
      <c r="E12" s="90" t="s">
        <v>494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5">
      <c r="A13" s="8">
        <v>9</v>
      </c>
      <c r="B13" s="140">
        <v>13636</v>
      </c>
      <c r="C13" s="89" t="s">
        <v>33</v>
      </c>
      <c r="D13" s="74" t="s">
        <v>495</v>
      </c>
      <c r="E13" s="90" t="s">
        <v>496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5">
      <c r="A14" s="8">
        <v>10</v>
      </c>
      <c r="B14" s="140">
        <v>14850</v>
      </c>
      <c r="C14" s="89" t="s">
        <v>497</v>
      </c>
      <c r="D14" s="74" t="s">
        <v>498</v>
      </c>
      <c r="E14" s="90" t="s">
        <v>499</v>
      </c>
      <c r="F14" s="4"/>
      <c r="G14" s="4"/>
      <c r="H14" s="4"/>
      <c r="I14" s="4"/>
      <c r="J14" s="4"/>
      <c r="K14" s="3">
        <f t="shared" ref="K14:K30" si="3">SUM(F14,G14,H14,I14,J14)</f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5">
      <c r="A15" s="8">
        <v>11</v>
      </c>
      <c r="B15" s="140">
        <v>13638</v>
      </c>
      <c r="C15" s="89" t="s">
        <v>38</v>
      </c>
      <c r="D15" s="74" t="s">
        <v>500</v>
      </c>
      <c r="E15" s="90" t="s">
        <v>501</v>
      </c>
      <c r="F15" s="4"/>
      <c r="G15" s="4"/>
      <c r="H15" s="4"/>
      <c r="I15" s="4"/>
      <c r="J15" s="4"/>
      <c r="K15" s="3">
        <f t="shared" si="3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7.25" customHeight="1" x14ac:dyDescent="0.5">
      <c r="A16" s="8">
        <v>12</v>
      </c>
      <c r="B16" s="140">
        <v>13640</v>
      </c>
      <c r="C16" s="89" t="s">
        <v>38</v>
      </c>
      <c r="D16" s="74" t="s">
        <v>502</v>
      </c>
      <c r="E16" s="90" t="s">
        <v>503</v>
      </c>
      <c r="F16" s="4"/>
      <c r="G16" s="4"/>
      <c r="H16" s="4"/>
      <c r="I16" s="4"/>
      <c r="J16" s="4"/>
      <c r="K16" s="3">
        <f t="shared" si="3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7.25" customHeight="1" x14ac:dyDescent="0.5">
      <c r="A17" s="8">
        <v>13</v>
      </c>
      <c r="B17" s="140">
        <v>13641</v>
      </c>
      <c r="C17" s="89" t="s">
        <v>38</v>
      </c>
      <c r="D17" s="74" t="s">
        <v>504</v>
      </c>
      <c r="E17" s="90" t="s">
        <v>37</v>
      </c>
      <c r="F17" s="4"/>
      <c r="G17" s="4"/>
      <c r="H17" s="4"/>
      <c r="I17" s="4"/>
      <c r="J17" s="4"/>
      <c r="K17" s="3">
        <f t="shared" si="3"/>
        <v>0</v>
      </c>
      <c r="L17" s="3" t="str">
        <f t="shared" si="1"/>
        <v>0</v>
      </c>
      <c r="M17" s="3" t="str">
        <f t="shared" si="2"/>
        <v>ไม่ผ่าน</v>
      </c>
    </row>
    <row r="18" spans="1:13" s="1" customFormat="1" ht="17.25" customHeight="1" x14ac:dyDescent="0.5">
      <c r="A18" s="8">
        <v>14</v>
      </c>
      <c r="B18" s="140">
        <v>13643</v>
      </c>
      <c r="C18" s="89" t="s">
        <v>38</v>
      </c>
      <c r="D18" s="74" t="s">
        <v>505</v>
      </c>
      <c r="E18" s="90" t="s">
        <v>506</v>
      </c>
      <c r="F18" s="4"/>
      <c r="G18" s="4"/>
      <c r="H18" s="4"/>
      <c r="I18" s="4"/>
      <c r="J18" s="4"/>
      <c r="K18" s="3">
        <f t="shared" si="3"/>
        <v>0</v>
      </c>
      <c r="L18" s="3" t="str">
        <f t="shared" si="1"/>
        <v>0</v>
      </c>
      <c r="M18" s="3" t="str">
        <f t="shared" si="2"/>
        <v>ไม่ผ่าน</v>
      </c>
    </row>
    <row r="19" spans="1:13" s="1" customFormat="1" ht="17.25" customHeight="1" x14ac:dyDescent="0.5">
      <c r="A19" s="8">
        <v>15</v>
      </c>
      <c r="B19" s="143">
        <v>13644</v>
      </c>
      <c r="C19" s="89" t="s">
        <v>38</v>
      </c>
      <c r="D19" s="74" t="s">
        <v>507</v>
      </c>
      <c r="E19" s="90" t="s">
        <v>508</v>
      </c>
      <c r="F19" s="4"/>
      <c r="G19" s="4"/>
      <c r="H19" s="4"/>
      <c r="I19" s="4"/>
      <c r="J19" s="4"/>
      <c r="K19" s="3">
        <f t="shared" si="3"/>
        <v>0</v>
      </c>
      <c r="L19" s="3" t="str">
        <f t="shared" si="1"/>
        <v>0</v>
      </c>
      <c r="M19" s="3" t="str">
        <f t="shared" si="2"/>
        <v>ไม่ผ่าน</v>
      </c>
    </row>
    <row r="20" spans="1:13" s="1" customFormat="1" ht="17.25" customHeight="1" x14ac:dyDescent="0.5">
      <c r="A20" s="8">
        <v>16</v>
      </c>
      <c r="B20" s="83">
        <v>13645</v>
      </c>
      <c r="C20" s="74" t="s">
        <v>38</v>
      </c>
      <c r="D20" s="74" t="s">
        <v>509</v>
      </c>
      <c r="E20" s="90" t="s">
        <v>510</v>
      </c>
      <c r="F20" s="4"/>
      <c r="G20" s="4"/>
      <c r="H20" s="4"/>
      <c r="I20" s="4"/>
      <c r="J20" s="4"/>
      <c r="K20" s="3">
        <f t="shared" si="3"/>
        <v>0</v>
      </c>
      <c r="L20" s="3" t="str">
        <f t="shared" si="1"/>
        <v>0</v>
      </c>
      <c r="M20" s="3" t="str">
        <f t="shared" si="2"/>
        <v>ไม่ผ่าน</v>
      </c>
    </row>
    <row r="21" spans="1:13" s="1" customFormat="1" ht="17.25" customHeight="1" x14ac:dyDescent="0.5">
      <c r="A21" s="8">
        <v>17</v>
      </c>
      <c r="B21" s="83">
        <v>13647</v>
      </c>
      <c r="C21" s="74" t="s">
        <v>38</v>
      </c>
      <c r="D21" s="74" t="s">
        <v>511</v>
      </c>
      <c r="E21" s="90" t="s">
        <v>512</v>
      </c>
      <c r="F21" s="4"/>
      <c r="G21" s="4"/>
      <c r="H21" s="4"/>
      <c r="I21" s="4"/>
      <c r="J21" s="4"/>
      <c r="K21" s="3">
        <f t="shared" si="3"/>
        <v>0</v>
      </c>
      <c r="L21" s="3" t="str">
        <f t="shared" si="1"/>
        <v>0</v>
      </c>
      <c r="M21" s="3" t="str">
        <f t="shared" si="2"/>
        <v>ไม่ผ่าน</v>
      </c>
    </row>
    <row r="22" spans="1:13" s="1" customFormat="1" ht="17.25" customHeight="1" x14ac:dyDescent="0.5">
      <c r="A22" s="8">
        <v>18</v>
      </c>
      <c r="B22" s="83">
        <v>13649</v>
      </c>
      <c r="C22" s="74" t="s">
        <v>38</v>
      </c>
      <c r="D22" s="74" t="s">
        <v>513</v>
      </c>
      <c r="E22" s="90" t="s">
        <v>514</v>
      </c>
      <c r="F22" s="4"/>
      <c r="G22" s="4"/>
      <c r="H22" s="4"/>
      <c r="I22" s="4"/>
      <c r="J22" s="4"/>
      <c r="K22" s="3">
        <f t="shared" si="3"/>
        <v>0</v>
      </c>
      <c r="L22" s="3" t="str">
        <f t="shared" si="1"/>
        <v>0</v>
      </c>
      <c r="M22" s="3" t="str">
        <f t="shared" si="2"/>
        <v>ไม่ผ่าน</v>
      </c>
    </row>
    <row r="23" spans="1:13" s="1" customFormat="1" ht="17.25" customHeight="1" x14ac:dyDescent="0.5">
      <c r="A23" s="8">
        <v>19</v>
      </c>
      <c r="B23" s="83">
        <v>13650</v>
      </c>
      <c r="C23" s="74" t="s">
        <v>38</v>
      </c>
      <c r="D23" s="74" t="s">
        <v>515</v>
      </c>
      <c r="E23" s="90" t="s">
        <v>516</v>
      </c>
      <c r="F23" s="4"/>
      <c r="G23" s="4"/>
      <c r="H23" s="4"/>
      <c r="I23" s="4"/>
      <c r="J23" s="4"/>
      <c r="K23" s="3">
        <f t="shared" si="3"/>
        <v>0</v>
      </c>
      <c r="L23" s="3" t="str">
        <f t="shared" si="1"/>
        <v>0</v>
      </c>
      <c r="M23" s="3" t="str">
        <f t="shared" si="2"/>
        <v>ไม่ผ่าน</v>
      </c>
    </row>
    <row r="24" spans="1:13" s="1" customFormat="1" ht="17.25" customHeight="1" x14ac:dyDescent="0.5">
      <c r="A24" s="7">
        <v>20</v>
      </c>
      <c r="B24" s="83">
        <v>13652</v>
      </c>
      <c r="C24" s="74" t="s">
        <v>38</v>
      </c>
      <c r="D24" s="74" t="s">
        <v>517</v>
      </c>
      <c r="E24" s="90" t="s">
        <v>518</v>
      </c>
      <c r="F24" s="4"/>
      <c r="G24" s="4"/>
      <c r="H24" s="4"/>
      <c r="I24" s="4"/>
      <c r="J24" s="4"/>
      <c r="K24" s="3">
        <f t="shared" si="3"/>
        <v>0</v>
      </c>
      <c r="L24" s="3" t="str">
        <f t="shared" si="1"/>
        <v>0</v>
      </c>
      <c r="M24" s="3" t="str">
        <f t="shared" si="2"/>
        <v>ไม่ผ่าน</v>
      </c>
    </row>
    <row r="25" spans="1:13" s="1" customFormat="1" ht="17.25" customHeight="1" x14ac:dyDescent="0.5">
      <c r="A25" s="7">
        <v>21</v>
      </c>
      <c r="B25" s="83">
        <v>13653</v>
      </c>
      <c r="C25" s="74" t="s">
        <v>519</v>
      </c>
      <c r="D25" s="74" t="s">
        <v>520</v>
      </c>
      <c r="E25" s="90" t="s">
        <v>521</v>
      </c>
      <c r="F25" s="4"/>
      <c r="G25" s="4"/>
      <c r="H25" s="4"/>
      <c r="I25" s="4"/>
      <c r="J25" s="4"/>
      <c r="K25" s="3">
        <f t="shared" si="3"/>
        <v>0</v>
      </c>
      <c r="L25" s="3" t="str">
        <f>IF(K25&lt;=0,"0",IF(K25&lt;=7,"1",IF(K25&lt;=10,"2",IF(K25&gt;=11,"3"))))</f>
        <v>0</v>
      </c>
      <c r="M25" s="3" t="str">
        <f t="shared" si="2"/>
        <v>ไม่ผ่าน</v>
      </c>
    </row>
    <row r="26" spans="1:13" s="1" customFormat="1" ht="17.25" customHeight="1" x14ac:dyDescent="0.5">
      <c r="A26" s="7">
        <v>22</v>
      </c>
      <c r="B26" s="83">
        <v>13654</v>
      </c>
      <c r="C26" s="74" t="s">
        <v>38</v>
      </c>
      <c r="D26" s="74" t="s">
        <v>522</v>
      </c>
      <c r="E26" s="90" t="s">
        <v>521</v>
      </c>
      <c r="F26" s="4"/>
      <c r="G26" s="4"/>
      <c r="H26" s="4"/>
      <c r="I26" s="4"/>
      <c r="J26" s="4"/>
      <c r="K26" s="3">
        <f t="shared" si="3"/>
        <v>0</v>
      </c>
      <c r="L26" s="3" t="str">
        <f t="shared" si="1"/>
        <v>0</v>
      </c>
      <c r="M26" s="3" t="str">
        <f t="shared" si="2"/>
        <v>ไม่ผ่าน</v>
      </c>
    </row>
    <row r="27" spans="1:13" s="1" customFormat="1" ht="17.25" customHeight="1" x14ac:dyDescent="0.5">
      <c r="A27" s="7">
        <v>23</v>
      </c>
      <c r="B27" s="83">
        <v>13655</v>
      </c>
      <c r="C27" s="74" t="s">
        <v>38</v>
      </c>
      <c r="D27" s="74" t="s">
        <v>523</v>
      </c>
      <c r="E27" s="90" t="s">
        <v>524</v>
      </c>
      <c r="F27" s="4"/>
      <c r="G27" s="4"/>
      <c r="H27" s="4"/>
      <c r="I27" s="4"/>
      <c r="J27" s="4"/>
      <c r="K27" s="3">
        <f t="shared" si="3"/>
        <v>0</v>
      </c>
      <c r="L27" s="3" t="str">
        <f t="shared" si="1"/>
        <v>0</v>
      </c>
      <c r="M27" s="3" t="str">
        <f t="shared" si="2"/>
        <v>ไม่ผ่าน</v>
      </c>
    </row>
    <row r="28" spans="1:13" s="1" customFormat="1" ht="17.25" customHeight="1" x14ac:dyDescent="0.5">
      <c r="A28" s="7">
        <v>24</v>
      </c>
      <c r="B28" s="83">
        <v>13658</v>
      </c>
      <c r="C28" s="107" t="s">
        <v>525</v>
      </c>
      <c r="D28" s="107" t="s">
        <v>526</v>
      </c>
      <c r="E28" s="107" t="s">
        <v>527</v>
      </c>
      <c r="F28" s="4"/>
      <c r="G28" s="4"/>
      <c r="H28" s="4"/>
      <c r="I28" s="4"/>
      <c r="J28" s="4"/>
      <c r="K28" s="3">
        <f t="shared" si="3"/>
        <v>0</v>
      </c>
      <c r="L28" s="3" t="str">
        <f t="shared" si="1"/>
        <v>0</v>
      </c>
      <c r="M28" s="3" t="str">
        <f t="shared" si="2"/>
        <v>ไม่ผ่าน</v>
      </c>
    </row>
    <row r="29" spans="1:13" s="1" customFormat="1" ht="17.25" customHeight="1" x14ac:dyDescent="0.5">
      <c r="A29" s="7">
        <v>25</v>
      </c>
      <c r="B29" s="83">
        <v>13659</v>
      </c>
      <c r="C29" s="74" t="s">
        <v>38</v>
      </c>
      <c r="D29" s="74" t="s">
        <v>528</v>
      </c>
      <c r="E29" s="90" t="s">
        <v>529</v>
      </c>
      <c r="F29" s="4"/>
      <c r="G29" s="4"/>
      <c r="H29" s="4"/>
      <c r="I29" s="4"/>
      <c r="J29" s="4"/>
      <c r="K29" s="3">
        <f t="shared" si="3"/>
        <v>0</v>
      </c>
      <c r="L29" s="3" t="str">
        <f t="shared" si="1"/>
        <v>0</v>
      </c>
      <c r="M29" s="3" t="str">
        <f t="shared" si="2"/>
        <v>ไม่ผ่าน</v>
      </c>
    </row>
    <row r="30" spans="1:13" s="1" customFormat="1" ht="17.25" customHeight="1" x14ac:dyDescent="0.5">
      <c r="A30" s="7">
        <v>26</v>
      </c>
      <c r="B30" s="83">
        <v>13660</v>
      </c>
      <c r="C30" s="74" t="s">
        <v>38</v>
      </c>
      <c r="D30" s="74" t="s">
        <v>530</v>
      </c>
      <c r="E30" s="90" t="s">
        <v>531</v>
      </c>
      <c r="F30" s="4"/>
      <c r="G30" s="4"/>
      <c r="H30" s="4"/>
      <c r="I30" s="4"/>
      <c r="J30" s="4"/>
      <c r="K30" s="3">
        <f t="shared" si="3"/>
        <v>0</v>
      </c>
      <c r="L30" s="3" t="str">
        <f t="shared" si="1"/>
        <v>0</v>
      </c>
      <c r="M30" s="3" t="str">
        <f t="shared" si="2"/>
        <v>ไม่ผ่าน</v>
      </c>
    </row>
    <row r="31" spans="1:13" s="1" customFormat="1" ht="17.25" customHeight="1" x14ac:dyDescent="0.5">
      <c r="A31" s="9"/>
      <c r="B31" s="58"/>
      <c r="C31" s="58"/>
      <c r="D31" s="58"/>
      <c r="E31" s="59"/>
      <c r="F31" s="144">
        <f>COUNTIF(L5:L30,3)</f>
        <v>0</v>
      </c>
      <c r="G31" s="144">
        <f>COUNTIF(L5:L30,2)</f>
        <v>0</v>
      </c>
      <c r="H31" s="144">
        <f>COUNTIF(L5:L30,1)</f>
        <v>0</v>
      </c>
      <c r="I31" s="144">
        <f>COUNTIF(L5:L30,0)</f>
        <v>26</v>
      </c>
      <c r="J31" s="43"/>
      <c r="K31" s="44"/>
      <c r="L31" s="44"/>
      <c r="M31" s="44"/>
    </row>
    <row r="32" spans="1:13" s="1" customFormat="1" ht="19.8" x14ac:dyDescent="0.5">
      <c r="C32" s="1" t="s">
        <v>2</v>
      </c>
      <c r="F32" s="5"/>
      <c r="G32" s="5"/>
      <c r="H32" s="5"/>
      <c r="I32" s="5"/>
      <c r="J32" s="5"/>
    </row>
    <row r="33" spans="3:13" s="1" customFormat="1" ht="19.8" x14ac:dyDescent="0.5">
      <c r="C33" s="1" t="s">
        <v>13</v>
      </c>
      <c r="F33" s="5"/>
      <c r="G33" s="71">
        <f>(F31*100)/26</f>
        <v>0</v>
      </c>
      <c r="H33" s="5"/>
      <c r="I33" s="5"/>
      <c r="J33" s="5"/>
      <c r="K33" s="5" t="s">
        <v>18</v>
      </c>
      <c r="M33" s="71">
        <f>(H31*100)/26</f>
        <v>0</v>
      </c>
    </row>
    <row r="34" spans="3:13" s="1" customFormat="1" ht="19.8" x14ac:dyDescent="0.5">
      <c r="C34" s="1" t="s">
        <v>14</v>
      </c>
      <c r="F34" s="5"/>
      <c r="G34" s="71">
        <f>(G31*100)/26</f>
        <v>0</v>
      </c>
      <c r="H34" s="5"/>
      <c r="I34" s="5"/>
      <c r="J34" s="5"/>
      <c r="K34" s="5" t="s">
        <v>19</v>
      </c>
      <c r="M34" s="71">
        <f>(I31*100)/26</f>
        <v>100</v>
      </c>
    </row>
    <row r="35" spans="3:13" s="1" customFormat="1" ht="19.8" x14ac:dyDescent="0.5">
      <c r="C35" s="1" t="s">
        <v>15</v>
      </c>
      <c r="F35" s="5"/>
      <c r="G35" s="5"/>
      <c r="H35" s="5"/>
      <c r="I35" s="1" t="s">
        <v>20</v>
      </c>
      <c r="J35" s="5"/>
    </row>
    <row r="36" spans="3:13" s="1" customFormat="1" ht="19.8" x14ac:dyDescent="0.5">
      <c r="C36" s="1" t="s">
        <v>16</v>
      </c>
      <c r="F36" s="5"/>
      <c r="G36" s="5"/>
      <c r="H36" s="5"/>
      <c r="I36" s="1" t="s">
        <v>21</v>
      </c>
      <c r="J36" s="5"/>
    </row>
    <row r="37" spans="3:13" s="1" customFormat="1" ht="19.8" x14ac:dyDescent="0.5">
      <c r="C37" s="1" t="s">
        <v>17</v>
      </c>
      <c r="F37" s="5"/>
      <c r="G37" s="5"/>
      <c r="H37" s="5"/>
      <c r="I37" s="1" t="s">
        <v>22</v>
      </c>
      <c r="J37" s="5"/>
    </row>
  </sheetData>
  <mergeCells count="9">
    <mergeCell ref="C3:E4"/>
    <mergeCell ref="E1:M1"/>
    <mergeCell ref="A2:M2"/>
    <mergeCell ref="A3:A4"/>
    <mergeCell ref="B3:B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3" sqref="C3:C4"/>
    </sheetView>
  </sheetViews>
  <sheetFormatPr defaultRowHeight="13.8" x14ac:dyDescent="0.25"/>
  <cols>
    <col min="1" max="1" width="4.3984375" customWidth="1"/>
    <col min="2" max="2" width="8.09765625" customWidth="1"/>
    <col min="3" max="3" width="19" customWidth="1"/>
    <col min="4" max="8" width="3.69921875" customWidth="1"/>
    <col min="9" max="9" width="6.19921875" customWidth="1"/>
    <col min="10" max="11" width="7.3984375" customWidth="1"/>
  </cols>
  <sheetData>
    <row r="1" spans="1:11" s="1" customFormat="1" ht="21" x14ac:dyDescent="0.6">
      <c r="A1" s="2"/>
      <c r="B1" s="2"/>
      <c r="C1" s="169" t="s">
        <v>2</v>
      </c>
      <c r="D1" s="169"/>
      <c r="E1" s="169"/>
      <c r="F1" s="169"/>
      <c r="G1" s="169"/>
      <c r="H1" s="169"/>
      <c r="I1" s="169"/>
      <c r="J1" s="169"/>
      <c r="K1" s="169"/>
    </row>
    <row r="2" spans="1:11" s="1" customFormat="1" ht="29.25" customHeight="1" x14ac:dyDescent="0.6">
      <c r="A2" s="162" t="s">
        <v>23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s="1" customFormat="1" ht="21" customHeight="1" x14ac:dyDescent="0.5">
      <c r="A3" s="160" t="s">
        <v>3</v>
      </c>
      <c r="B3" s="150" t="s">
        <v>4</v>
      </c>
      <c r="C3" s="160" t="s">
        <v>5</v>
      </c>
      <c r="D3" s="161" t="s">
        <v>1</v>
      </c>
      <c r="E3" s="161"/>
      <c r="F3" s="161"/>
      <c r="G3" s="161"/>
      <c r="H3" s="161"/>
      <c r="I3" s="158" t="s">
        <v>0</v>
      </c>
      <c r="J3" s="163" t="s">
        <v>11</v>
      </c>
      <c r="K3" s="163" t="s">
        <v>12</v>
      </c>
    </row>
    <row r="4" spans="1:11" s="1" customFormat="1" ht="58.5" customHeight="1" x14ac:dyDescent="0.5">
      <c r="A4" s="160"/>
      <c r="B4" s="151"/>
      <c r="C4" s="160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59"/>
      <c r="J4" s="164"/>
      <c r="K4" s="165"/>
    </row>
    <row r="5" spans="1:11" s="1" customFormat="1" ht="17.25" customHeight="1" x14ac:dyDescent="0.5">
      <c r="A5" s="8">
        <v>1</v>
      </c>
      <c r="B5" s="12"/>
      <c r="C5" s="13"/>
      <c r="D5" s="4"/>
      <c r="E5" s="4"/>
      <c r="F5" s="4"/>
      <c r="G5" s="4"/>
      <c r="H5" s="4"/>
      <c r="I5" s="3">
        <f>SUM(D5,E5,F5,G5,H5)</f>
        <v>0</v>
      </c>
      <c r="J5" s="3" t="str">
        <f>IF(I5&lt;=0,"0",IF(I5&lt;=7,"1",IF(I5&lt;=10,"2",IF(I5&gt;=11,"3"))))</f>
        <v>0</v>
      </c>
      <c r="K5" s="3" t="str">
        <f>IF(I5&lt;=3,"ไม่ผ่าน",IF(I5&lt;=7,"ผ่าน",IF(I5&lt;=11,"ดี",IF(I5&gt;=12,"ดีเยี่ยม"))))</f>
        <v>ไม่ผ่าน</v>
      </c>
    </row>
    <row r="6" spans="1:11" s="1" customFormat="1" ht="17.25" customHeight="1" x14ac:dyDescent="0.5">
      <c r="A6" s="8">
        <v>2</v>
      </c>
      <c r="B6" s="12"/>
      <c r="C6" s="13"/>
      <c r="D6" s="4"/>
      <c r="E6" s="4"/>
      <c r="F6" s="4"/>
      <c r="G6" s="4"/>
      <c r="H6" s="4"/>
      <c r="I6" s="3">
        <f t="shared" ref="I6:I21" si="0">SUM(D6,E6,F6,G6,H6)</f>
        <v>0</v>
      </c>
      <c r="J6" s="3" t="str">
        <f t="shared" ref="J6:J40" si="1">IF(I6&lt;=0,"0",IF(I6&lt;=7,"1",IF(I6&lt;=10,"2",IF(I6&gt;=11,"3"))))</f>
        <v>0</v>
      </c>
      <c r="K6" s="3" t="str">
        <f t="shared" ref="K6:K40" si="2">IF(I6&lt;=3,"ไม่ผ่าน",IF(I6&lt;=7,"ผ่าน",IF(I6&lt;=11,"ดี",IF(I6&gt;=12,"ดีเยี่ยม"))))</f>
        <v>ไม่ผ่าน</v>
      </c>
    </row>
    <row r="7" spans="1:11" s="1" customFormat="1" ht="17.25" customHeight="1" x14ac:dyDescent="0.5">
      <c r="A7" s="8">
        <v>3</v>
      </c>
      <c r="B7" s="12"/>
      <c r="C7" s="13"/>
      <c r="D7" s="4"/>
      <c r="E7" s="4"/>
      <c r="F7" s="4"/>
      <c r="G7" s="4"/>
      <c r="H7" s="4"/>
      <c r="I7" s="3">
        <f t="shared" si="0"/>
        <v>0</v>
      </c>
      <c r="J7" s="3" t="str">
        <f t="shared" si="1"/>
        <v>0</v>
      </c>
      <c r="K7" s="3" t="str">
        <f t="shared" si="2"/>
        <v>ไม่ผ่าน</v>
      </c>
    </row>
    <row r="8" spans="1:11" s="1" customFormat="1" ht="17.25" customHeight="1" x14ac:dyDescent="0.5">
      <c r="A8" s="8">
        <v>4</v>
      </c>
      <c r="B8" s="12"/>
      <c r="C8" s="13"/>
      <c r="D8" s="4"/>
      <c r="E8" s="4"/>
      <c r="F8" s="4"/>
      <c r="G8" s="4"/>
      <c r="H8" s="4"/>
      <c r="I8" s="3">
        <f t="shared" si="0"/>
        <v>0</v>
      </c>
      <c r="J8" s="3" t="str">
        <f t="shared" si="1"/>
        <v>0</v>
      </c>
      <c r="K8" s="3" t="str">
        <f t="shared" si="2"/>
        <v>ไม่ผ่าน</v>
      </c>
    </row>
    <row r="9" spans="1:11" s="1" customFormat="1" ht="17.25" customHeight="1" x14ac:dyDescent="0.5">
      <c r="A9" s="8">
        <v>5</v>
      </c>
      <c r="B9" s="12"/>
      <c r="C9" s="13"/>
      <c r="D9" s="4"/>
      <c r="E9" s="4"/>
      <c r="F9" s="4"/>
      <c r="G9" s="4"/>
      <c r="H9" s="4"/>
      <c r="I9" s="3">
        <f t="shared" si="0"/>
        <v>0</v>
      </c>
      <c r="J9" s="3" t="str">
        <f t="shared" si="1"/>
        <v>0</v>
      </c>
      <c r="K9" s="3" t="str">
        <f t="shared" si="2"/>
        <v>ไม่ผ่าน</v>
      </c>
    </row>
    <row r="10" spans="1:11" s="1" customFormat="1" ht="17.25" customHeight="1" x14ac:dyDescent="0.5">
      <c r="A10" s="8">
        <v>6</v>
      </c>
      <c r="B10" s="12"/>
      <c r="C10" s="13"/>
      <c r="D10" s="4"/>
      <c r="E10" s="4"/>
      <c r="F10" s="4"/>
      <c r="G10" s="4"/>
      <c r="H10" s="4"/>
      <c r="I10" s="3">
        <f t="shared" si="0"/>
        <v>0</v>
      </c>
      <c r="J10" s="3" t="str">
        <f t="shared" si="1"/>
        <v>0</v>
      </c>
      <c r="K10" s="3" t="str">
        <f t="shared" si="2"/>
        <v>ไม่ผ่าน</v>
      </c>
    </row>
    <row r="11" spans="1:11" s="1" customFormat="1" ht="17.25" customHeight="1" x14ac:dyDescent="0.5">
      <c r="A11" s="8">
        <v>7</v>
      </c>
      <c r="B11" s="12"/>
      <c r="C11" s="13"/>
      <c r="D11" s="4"/>
      <c r="E11" s="4"/>
      <c r="F11" s="4"/>
      <c r="G11" s="4"/>
      <c r="H11" s="4"/>
      <c r="I11" s="3">
        <f t="shared" si="0"/>
        <v>0</v>
      </c>
      <c r="J11" s="3" t="str">
        <f t="shared" si="1"/>
        <v>0</v>
      </c>
      <c r="K11" s="3" t="str">
        <f t="shared" si="2"/>
        <v>ไม่ผ่าน</v>
      </c>
    </row>
    <row r="12" spans="1:11" s="1" customFormat="1" ht="17.25" customHeight="1" x14ac:dyDescent="0.5">
      <c r="A12" s="8">
        <v>8</v>
      </c>
      <c r="B12" s="12"/>
      <c r="C12" s="13"/>
      <c r="D12" s="4"/>
      <c r="E12" s="4"/>
      <c r="F12" s="4"/>
      <c r="G12" s="4"/>
      <c r="H12" s="4"/>
      <c r="I12" s="3">
        <f t="shared" si="0"/>
        <v>0</v>
      </c>
      <c r="J12" s="3" t="str">
        <f t="shared" si="1"/>
        <v>0</v>
      </c>
      <c r="K12" s="3" t="str">
        <f t="shared" si="2"/>
        <v>ไม่ผ่าน</v>
      </c>
    </row>
    <row r="13" spans="1:11" s="1" customFormat="1" ht="17.25" customHeight="1" x14ac:dyDescent="0.5">
      <c r="A13" s="8">
        <v>9</v>
      </c>
      <c r="B13" s="12"/>
      <c r="C13" s="13"/>
      <c r="D13" s="4"/>
      <c r="E13" s="4"/>
      <c r="F13" s="4"/>
      <c r="G13" s="4"/>
      <c r="H13" s="4"/>
      <c r="I13" s="3">
        <f t="shared" si="0"/>
        <v>0</v>
      </c>
      <c r="J13" s="3" t="str">
        <f t="shared" si="1"/>
        <v>0</v>
      </c>
      <c r="K13" s="3" t="str">
        <f t="shared" si="2"/>
        <v>ไม่ผ่าน</v>
      </c>
    </row>
    <row r="14" spans="1:11" s="1" customFormat="1" ht="17.25" customHeight="1" x14ac:dyDescent="0.5">
      <c r="A14" s="8">
        <v>10</v>
      </c>
      <c r="B14" s="12"/>
      <c r="C14" s="13"/>
      <c r="D14" s="4"/>
      <c r="E14" s="4"/>
      <c r="F14" s="4"/>
      <c r="G14" s="4"/>
      <c r="H14" s="4"/>
      <c r="I14" s="3">
        <f t="shared" si="0"/>
        <v>0</v>
      </c>
      <c r="J14" s="3" t="str">
        <f t="shared" si="1"/>
        <v>0</v>
      </c>
      <c r="K14" s="3" t="str">
        <f t="shared" si="2"/>
        <v>ไม่ผ่าน</v>
      </c>
    </row>
    <row r="15" spans="1:11" s="1" customFormat="1" ht="17.25" customHeight="1" x14ac:dyDescent="0.5">
      <c r="A15" s="8">
        <v>11</v>
      </c>
      <c r="B15" s="12"/>
      <c r="C15" s="13"/>
      <c r="D15" s="4"/>
      <c r="E15" s="4"/>
      <c r="F15" s="4"/>
      <c r="G15" s="4"/>
      <c r="H15" s="4"/>
      <c r="I15" s="3">
        <f t="shared" si="0"/>
        <v>0</v>
      </c>
      <c r="J15" s="3" t="str">
        <f t="shared" si="1"/>
        <v>0</v>
      </c>
      <c r="K15" s="3" t="str">
        <f t="shared" si="2"/>
        <v>ไม่ผ่าน</v>
      </c>
    </row>
    <row r="16" spans="1:11" s="1" customFormat="1" ht="17.25" customHeight="1" x14ac:dyDescent="0.5">
      <c r="A16" s="8">
        <v>12</v>
      </c>
      <c r="B16" s="12"/>
      <c r="C16" s="13"/>
      <c r="D16" s="4"/>
      <c r="E16" s="4"/>
      <c r="F16" s="4"/>
      <c r="G16" s="4"/>
      <c r="H16" s="4"/>
      <c r="I16" s="3">
        <f t="shared" si="0"/>
        <v>0</v>
      </c>
      <c r="J16" s="3" t="str">
        <f t="shared" si="1"/>
        <v>0</v>
      </c>
      <c r="K16" s="3" t="str">
        <f t="shared" si="2"/>
        <v>ไม่ผ่าน</v>
      </c>
    </row>
    <row r="17" spans="1:11" s="1" customFormat="1" ht="17.25" customHeight="1" x14ac:dyDescent="0.5">
      <c r="A17" s="8">
        <v>13</v>
      </c>
      <c r="B17" s="12"/>
      <c r="C17" s="13"/>
      <c r="D17" s="4"/>
      <c r="E17" s="4"/>
      <c r="F17" s="4"/>
      <c r="G17" s="4"/>
      <c r="H17" s="4"/>
      <c r="I17" s="3">
        <f t="shared" si="0"/>
        <v>0</v>
      </c>
      <c r="J17" s="3" t="str">
        <f t="shared" si="1"/>
        <v>0</v>
      </c>
      <c r="K17" s="3" t="str">
        <f t="shared" si="2"/>
        <v>ไม่ผ่าน</v>
      </c>
    </row>
    <row r="18" spans="1:11" s="1" customFormat="1" ht="17.25" customHeight="1" x14ac:dyDescent="0.5">
      <c r="A18" s="8">
        <v>14</v>
      </c>
      <c r="B18" s="12"/>
      <c r="C18" s="13"/>
      <c r="D18" s="4"/>
      <c r="E18" s="4"/>
      <c r="F18" s="4"/>
      <c r="G18" s="4"/>
      <c r="H18" s="4"/>
      <c r="I18" s="3">
        <f t="shared" si="0"/>
        <v>0</v>
      </c>
      <c r="J18" s="3" t="str">
        <f t="shared" si="1"/>
        <v>0</v>
      </c>
      <c r="K18" s="3" t="str">
        <f t="shared" si="2"/>
        <v>ไม่ผ่าน</v>
      </c>
    </row>
    <row r="19" spans="1:11" s="1" customFormat="1" ht="17.25" customHeight="1" x14ac:dyDescent="0.5">
      <c r="A19" s="8">
        <v>15</v>
      </c>
      <c r="B19" s="12"/>
      <c r="C19" s="13"/>
      <c r="D19" s="4"/>
      <c r="E19" s="4"/>
      <c r="F19" s="4"/>
      <c r="G19" s="4"/>
      <c r="H19" s="4"/>
      <c r="I19" s="3">
        <f t="shared" si="0"/>
        <v>0</v>
      </c>
      <c r="J19" s="3" t="str">
        <f t="shared" si="1"/>
        <v>0</v>
      </c>
      <c r="K19" s="3" t="str">
        <f t="shared" si="2"/>
        <v>ไม่ผ่าน</v>
      </c>
    </row>
    <row r="20" spans="1:11" s="1" customFormat="1" ht="17.25" customHeight="1" x14ac:dyDescent="0.5">
      <c r="A20" s="8">
        <v>16</v>
      </c>
      <c r="B20" s="12"/>
      <c r="C20" s="13"/>
      <c r="D20" s="4"/>
      <c r="E20" s="4"/>
      <c r="F20" s="4"/>
      <c r="G20" s="4"/>
      <c r="H20" s="4"/>
      <c r="I20" s="3">
        <f t="shared" si="0"/>
        <v>0</v>
      </c>
      <c r="J20" s="3" t="str">
        <f t="shared" si="1"/>
        <v>0</v>
      </c>
      <c r="K20" s="3" t="str">
        <f t="shared" si="2"/>
        <v>ไม่ผ่าน</v>
      </c>
    </row>
    <row r="21" spans="1:11" s="1" customFormat="1" ht="17.25" customHeight="1" x14ac:dyDescent="0.5">
      <c r="A21" s="8">
        <v>17</v>
      </c>
      <c r="B21" s="12"/>
      <c r="C21" s="13"/>
      <c r="D21" s="4"/>
      <c r="E21" s="4"/>
      <c r="F21" s="4"/>
      <c r="G21" s="4"/>
      <c r="H21" s="4"/>
      <c r="I21" s="3">
        <f t="shared" si="0"/>
        <v>0</v>
      </c>
      <c r="J21" s="3" t="str">
        <f t="shared" si="1"/>
        <v>0</v>
      </c>
      <c r="K21" s="3" t="str">
        <f t="shared" si="2"/>
        <v>ไม่ผ่าน</v>
      </c>
    </row>
    <row r="22" spans="1:11" s="1" customFormat="1" ht="17.25" customHeight="1" x14ac:dyDescent="0.5">
      <c r="A22" s="8">
        <v>18</v>
      </c>
      <c r="B22" s="12"/>
      <c r="C22" s="13"/>
      <c r="D22" s="4"/>
      <c r="E22" s="4"/>
      <c r="F22" s="4"/>
      <c r="G22" s="4"/>
      <c r="H22" s="4"/>
      <c r="I22" s="3">
        <f t="shared" ref="I22:I40" si="3">SUM(D22,E22,F22,G22,H22)</f>
        <v>0</v>
      </c>
      <c r="J22" s="3" t="str">
        <f t="shared" si="1"/>
        <v>0</v>
      </c>
      <c r="K22" s="3" t="str">
        <f t="shared" si="2"/>
        <v>ไม่ผ่าน</v>
      </c>
    </row>
    <row r="23" spans="1:11" s="1" customFormat="1" ht="17.25" customHeight="1" x14ac:dyDescent="0.5">
      <c r="A23" s="8">
        <v>19</v>
      </c>
      <c r="B23" s="12"/>
      <c r="C23" s="13"/>
      <c r="D23" s="4"/>
      <c r="E23" s="4"/>
      <c r="F23" s="4"/>
      <c r="G23" s="4"/>
      <c r="H23" s="4"/>
      <c r="I23" s="3">
        <f t="shared" si="3"/>
        <v>0</v>
      </c>
      <c r="J23" s="3" t="str">
        <f t="shared" si="1"/>
        <v>0</v>
      </c>
      <c r="K23" s="3" t="str">
        <f t="shared" si="2"/>
        <v>ไม่ผ่าน</v>
      </c>
    </row>
    <row r="24" spans="1:11" s="1" customFormat="1" ht="17.25" customHeight="1" x14ac:dyDescent="0.5">
      <c r="A24" s="7">
        <v>20</v>
      </c>
      <c r="B24" s="12"/>
      <c r="C24" s="13"/>
      <c r="D24" s="4"/>
      <c r="E24" s="4"/>
      <c r="F24" s="4"/>
      <c r="G24" s="4"/>
      <c r="H24" s="4"/>
      <c r="I24" s="3">
        <f t="shared" si="3"/>
        <v>0</v>
      </c>
      <c r="J24" s="3" t="str">
        <f t="shared" si="1"/>
        <v>0</v>
      </c>
      <c r="K24" s="3" t="str">
        <f t="shared" si="2"/>
        <v>ไม่ผ่าน</v>
      </c>
    </row>
    <row r="25" spans="1:11" s="1" customFormat="1" ht="17.25" customHeight="1" x14ac:dyDescent="0.5">
      <c r="A25" s="7">
        <v>21</v>
      </c>
      <c r="B25" s="12"/>
      <c r="C25" s="13"/>
      <c r="D25" s="4"/>
      <c r="E25" s="4"/>
      <c r="F25" s="4"/>
      <c r="G25" s="4"/>
      <c r="H25" s="4"/>
      <c r="I25" s="3">
        <f t="shared" si="3"/>
        <v>0</v>
      </c>
      <c r="J25" s="3" t="str">
        <f t="shared" si="1"/>
        <v>0</v>
      </c>
      <c r="K25" s="3" t="str">
        <f t="shared" si="2"/>
        <v>ไม่ผ่าน</v>
      </c>
    </row>
    <row r="26" spans="1:11" s="1" customFormat="1" ht="17.25" customHeight="1" x14ac:dyDescent="0.5">
      <c r="A26" s="7">
        <v>22</v>
      </c>
      <c r="B26" s="12"/>
      <c r="C26" s="13"/>
      <c r="D26" s="4"/>
      <c r="E26" s="4"/>
      <c r="F26" s="4"/>
      <c r="G26" s="4"/>
      <c r="H26" s="4"/>
      <c r="I26" s="3">
        <f t="shared" si="3"/>
        <v>0</v>
      </c>
      <c r="J26" s="3" t="str">
        <f t="shared" si="1"/>
        <v>0</v>
      </c>
      <c r="K26" s="3" t="str">
        <f t="shared" si="2"/>
        <v>ไม่ผ่าน</v>
      </c>
    </row>
    <row r="27" spans="1:11" s="1" customFormat="1" ht="17.25" customHeight="1" x14ac:dyDescent="0.5">
      <c r="A27" s="7">
        <v>23</v>
      </c>
      <c r="B27" s="12"/>
      <c r="C27" s="13"/>
      <c r="D27" s="4"/>
      <c r="E27" s="4"/>
      <c r="F27" s="4"/>
      <c r="G27" s="4"/>
      <c r="H27" s="4"/>
      <c r="I27" s="3">
        <f t="shared" si="3"/>
        <v>0</v>
      </c>
      <c r="J27" s="3" t="str">
        <f t="shared" si="1"/>
        <v>0</v>
      </c>
      <c r="K27" s="3" t="str">
        <f t="shared" si="2"/>
        <v>ไม่ผ่าน</v>
      </c>
    </row>
    <row r="28" spans="1:11" s="1" customFormat="1" ht="17.25" customHeight="1" x14ac:dyDescent="0.5">
      <c r="A28" s="7">
        <v>24</v>
      </c>
      <c r="B28" s="12"/>
      <c r="C28" s="13"/>
      <c r="D28" s="4"/>
      <c r="E28" s="4"/>
      <c r="F28" s="4"/>
      <c r="G28" s="4"/>
      <c r="H28" s="4"/>
      <c r="I28" s="3">
        <f t="shared" si="3"/>
        <v>0</v>
      </c>
      <c r="J28" s="3" t="str">
        <f t="shared" si="1"/>
        <v>0</v>
      </c>
      <c r="K28" s="3" t="str">
        <f t="shared" si="2"/>
        <v>ไม่ผ่าน</v>
      </c>
    </row>
    <row r="29" spans="1:11" s="1" customFormat="1" ht="17.25" customHeight="1" x14ac:dyDescent="0.5">
      <c r="A29" s="7">
        <v>25</v>
      </c>
      <c r="B29" s="12"/>
      <c r="C29" s="13"/>
      <c r="D29" s="4"/>
      <c r="E29" s="4"/>
      <c r="F29" s="4"/>
      <c r="G29" s="4"/>
      <c r="H29" s="4"/>
      <c r="I29" s="3">
        <f t="shared" si="3"/>
        <v>0</v>
      </c>
      <c r="J29" s="3" t="str">
        <f t="shared" si="1"/>
        <v>0</v>
      </c>
      <c r="K29" s="3" t="str">
        <f t="shared" si="2"/>
        <v>ไม่ผ่าน</v>
      </c>
    </row>
    <row r="30" spans="1:11" s="1" customFormat="1" ht="17.25" customHeight="1" x14ac:dyDescent="0.5">
      <c r="A30" s="7">
        <v>26</v>
      </c>
      <c r="B30" s="12"/>
      <c r="C30" s="13"/>
      <c r="D30" s="4"/>
      <c r="E30" s="4"/>
      <c r="F30" s="4"/>
      <c r="G30" s="4"/>
      <c r="H30" s="4"/>
      <c r="I30" s="3">
        <f t="shared" si="3"/>
        <v>0</v>
      </c>
      <c r="J30" s="3" t="str">
        <f t="shared" si="1"/>
        <v>0</v>
      </c>
      <c r="K30" s="3" t="str">
        <f t="shared" si="2"/>
        <v>ไม่ผ่าน</v>
      </c>
    </row>
    <row r="31" spans="1:11" s="1" customFormat="1" ht="17.25" customHeight="1" x14ac:dyDescent="0.5">
      <c r="A31" s="7">
        <v>27</v>
      </c>
      <c r="B31" s="12"/>
      <c r="C31" s="13"/>
      <c r="D31" s="4"/>
      <c r="E31" s="4"/>
      <c r="F31" s="4"/>
      <c r="G31" s="4"/>
      <c r="H31" s="4"/>
      <c r="I31" s="3">
        <f t="shared" si="3"/>
        <v>0</v>
      </c>
      <c r="J31" s="3" t="str">
        <f t="shared" si="1"/>
        <v>0</v>
      </c>
      <c r="K31" s="3" t="str">
        <f t="shared" si="2"/>
        <v>ไม่ผ่าน</v>
      </c>
    </row>
    <row r="32" spans="1:11" s="1" customFormat="1" ht="17.25" customHeight="1" x14ac:dyDescent="0.5">
      <c r="A32" s="7">
        <v>28</v>
      </c>
      <c r="B32" s="12"/>
      <c r="C32" s="13"/>
      <c r="D32" s="4"/>
      <c r="E32" s="4"/>
      <c r="F32" s="4"/>
      <c r="G32" s="4"/>
      <c r="H32" s="4"/>
      <c r="I32" s="3">
        <f t="shared" si="3"/>
        <v>0</v>
      </c>
      <c r="J32" s="3" t="str">
        <f t="shared" si="1"/>
        <v>0</v>
      </c>
      <c r="K32" s="3" t="str">
        <f t="shared" si="2"/>
        <v>ไม่ผ่าน</v>
      </c>
    </row>
    <row r="33" spans="1:11" s="1" customFormat="1" ht="17.25" customHeight="1" x14ac:dyDescent="0.5">
      <c r="A33" s="7">
        <v>29</v>
      </c>
      <c r="B33" s="12"/>
      <c r="C33" s="13"/>
      <c r="D33" s="4"/>
      <c r="E33" s="4"/>
      <c r="F33" s="4"/>
      <c r="G33" s="4"/>
      <c r="H33" s="4"/>
      <c r="I33" s="3">
        <f t="shared" si="3"/>
        <v>0</v>
      </c>
      <c r="J33" s="3" t="str">
        <f t="shared" si="1"/>
        <v>0</v>
      </c>
      <c r="K33" s="3" t="str">
        <f t="shared" si="2"/>
        <v>ไม่ผ่าน</v>
      </c>
    </row>
    <row r="34" spans="1:11" s="1" customFormat="1" ht="17.25" customHeight="1" x14ac:dyDescent="0.5">
      <c r="A34" s="7">
        <v>30</v>
      </c>
      <c r="B34" s="12"/>
      <c r="C34" s="13"/>
      <c r="D34" s="4"/>
      <c r="E34" s="4"/>
      <c r="F34" s="4"/>
      <c r="G34" s="4"/>
      <c r="H34" s="4"/>
      <c r="I34" s="3">
        <f t="shared" si="3"/>
        <v>0</v>
      </c>
      <c r="J34" s="3" t="str">
        <f t="shared" si="1"/>
        <v>0</v>
      </c>
      <c r="K34" s="3" t="str">
        <f t="shared" si="2"/>
        <v>ไม่ผ่าน</v>
      </c>
    </row>
    <row r="35" spans="1:11" s="1" customFormat="1" ht="17.25" customHeight="1" x14ac:dyDescent="0.5">
      <c r="A35" s="7">
        <v>31</v>
      </c>
      <c r="B35" s="12"/>
      <c r="C35" s="13"/>
      <c r="D35" s="4"/>
      <c r="E35" s="4"/>
      <c r="F35" s="4"/>
      <c r="G35" s="4"/>
      <c r="H35" s="4"/>
      <c r="I35" s="3">
        <f t="shared" si="3"/>
        <v>0</v>
      </c>
      <c r="J35" s="3" t="str">
        <f t="shared" si="1"/>
        <v>0</v>
      </c>
      <c r="K35" s="3" t="str">
        <f t="shared" si="2"/>
        <v>ไม่ผ่าน</v>
      </c>
    </row>
    <row r="36" spans="1:11" s="1" customFormat="1" ht="17.25" customHeight="1" x14ac:dyDescent="0.5">
      <c r="A36" s="7">
        <v>32</v>
      </c>
      <c r="B36" s="12"/>
      <c r="C36" s="13"/>
      <c r="D36" s="4"/>
      <c r="E36" s="4"/>
      <c r="F36" s="4"/>
      <c r="G36" s="4"/>
      <c r="H36" s="4"/>
      <c r="I36" s="3">
        <f t="shared" si="3"/>
        <v>0</v>
      </c>
      <c r="J36" s="3" t="str">
        <f t="shared" si="1"/>
        <v>0</v>
      </c>
      <c r="K36" s="3" t="str">
        <f t="shared" si="2"/>
        <v>ไม่ผ่าน</v>
      </c>
    </row>
    <row r="37" spans="1:11" s="1" customFormat="1" ht="17.25" customHeight="1" x14ac:dyDescent="0.5">
      <c r="A37" s="7">
        <v>33</v>
      </c>
      <c r="B37" s="12"/>
      <c r="C37" s="13"/>
      <c r="D37" s="4"/>
      <c r="E37" s="4"/>
      <c r="F37" s="4"/>
      <c r="G37" s="4"/>
      <c r="H37" s="4"/>
      <c r="I37" s="3">
        <f t="shared" si="3"/>
        <v>0</v>
      </c>
      <c r="J37" s="3" t="str">
        <f t="shared" si="1"/>
        <v>0</v>
      </c>
      <c r="K37" s="3" t="str">
        <f t="shared" si="2"/>
        <v>ไม่ผ่าน</v>
      </c>
    </row>
    <row r="38" spans="1:11" s="1" customFormat="1" ht="17.25" customHeight="1" x14ac:dyDescent="0.5">
      <c r="A38" s="7">
        <v>34</v>
      </c>
      <c r="B38" s="12"/>
      <c r="C38" s="13"/>
      <c r="D38" s="4"/>
      <c r="E38" s="4"/>
      <c r="F38" s="4"/>
      <c r="G38" s="4"/>
      <c r="H38" s="4"/>
      <c r="I38" s="3">
        <f t="shared" si="3"/>
        <v>0</v>
      </c>
      <c r="J38" s="3" t="str">
        <f t="shared" si="1"/>
        <v>0</v>
      </c>
      <c r="K38" s="3" t="str">
        <f t="shared" si="2"/>
        <v>ไม่ผ่าน</v>
      </c>
    </row>
    <row r="39" spans="1:11" s="1" customFormat="1" ht="17.25" customHeight="1" x14ac:dyDescent="0.5">
      <c r="A39" s="7">
        <v>35</v>
      </c>
      <c r="B39" s="12"/>
      <c r="C39" s="13"/>
      <c r="D39" s="4"/>
      <c r="E39" s="4"/>
      <c r="F39" s="4"/>
      <c r="G39" s="4"/>
      <c r="H39" s="4"/>
      <c r="I39" s="3">
        <f t="shared" si="3"/>
        <v>0</v>
      </c>
      <c r="J39" s="3" t="str">
        <f t="shared" si="1"/>
        <v>0</v>
      </c>
      <c r="K39" s="3" t="str">
        <f t="shared" si="2"/>
        <v>ไม่ผ่าน</v>
      </c>
    </row>
    <row r="40" spans="1:11" s="1" customFormat="1" ht="17.25" customHeight="1" x14ac:dyDescent="0.5">
      <c r="A40" s="7">
        <v>36</v>
      </c>
      <c r="B40" s="12"/>
      <c r="C40" s="13"/>
      <c r="D40" s="4"/>
      <c r="E40" s="4"/>
      <c r="F40" s="4"/>
      <c r="G40" s="4"/>
      <c r="H40" s="4"/>
      <c r="I40" s="3">
        <f t="shared" si="3"/>
        <v>0</v>
      </c>
      <c r="J40" s="3" t="str">
        <f t="shared" si="1"/>
        <v>0</v>
      </c>
      <c r="K40" s="3" t="str">
        <f t="shared" si="2"/>
        <v>ไม่ผ่าน</v>
      </c>
    </row>
    <row r="41" spans="1:11" s="1" customFormat="1" ht="17.25" customHeight="1" x14ac:dyDescent="0.5">
      <c r="A41" s="9"/>
      <c r="B41" s="9"/>
      <c r="C41" s="10"/>
      <c r="D41" s="60">
        <f>COUNTIF(J5:J40,3)</f>
        <v>0</v>
      </c>
      <c r="E41" s="60">
        <f>COUNTIF(J5:J40,2)</f>
        <v>0</v>
      </c>
      <c r="F41" s="60">
        <f>COUNTIF(J5:J40,1)</f>
        <v>0</v>
      </c>
      <c r="G41" s="60">
        <f>COUNTIF(J5:J40,0)</f>
        <v>36</v>
      </c>
      <c r="H41" s="11"/>
      <c r="I41" s="10"/>
      <c r="J41" s="10"/>
      <c r="K41" s="10"/>
    </row>
    <row r="42" spans="1:11" s="1" customFormat="1" ht="19.8" x14ac:dyDescent="0.5">
      <c r="C42" s="1" t="s">
        <v>2</v>
      </c>
      <c r="D42" s="5"/>
      <c r="E42" s="5"/>
      <c r="F42" s="5"/>
      <c r="G42" s="5"/>
      <c r="H42" s="5"/>
    </row>
    <row r="43" spans="1:11" s="1" customFormat="1" ht="19.8" x14ac:dyDescent="0.5">
      <c r="C43" s="1" t="s">
        <v>13</v>
      </c>
      <c r="D43" s="5"/>
      <c r="E43" s="122">
        <f>(D41*100)/36</f>
        <v>0</v>
      </c>
      <c r="F43" s="5"/>
      <c r="G43" s="5"/>
      <c r="H43" s="5"/>
      <c r="I43" s="5" t="s">
        <v>18</v>
      </c>
      <c r="K43" s="122">
        <f>(F41*100)/36</f>
        <v>0</v>
      </c>
    </row>
    <row r="44" spans="1:11" s="1" customFormat="1" ht="19.8" x14ac:dyDescent="0.5">
      <c r="C44" s="1" t="s">
        <v>14</v>
      </c>
      <c r="D44" s="5"/>
      <c r="E44" s="122">
        <f>(E41*100)/36</f>
        <v>0</v>
      </c>
      <c r="F44" s="5"/>
      <c r="G44" s="5"/>
      <c r="H44" s="5"/>
      <c r="I44" s="5" t="s">
        <v>19</v>
      </c>
      <c r="K44" s="122">
        <f>(G41*100)/36</f>
        <v>100</v>
      </c>
    </row>
    <row r="45" spans="1:11" s="1" customFormat="1" ht="19.8" x14ac:dyDescent="0.5">
      <c r="C45" s="1" t="s">
        <v>15</v>
      </c>
      <c r="D45" s="5"/>
      <c r="E45" s="5"/>
      <c r="F45" s="5"/>
      <c r="G45" s="1" t="s">
        <v>20</v>
      </c>
      <c r="H45" s="5"/>
    </row>
    <row r="46" spans="1:11" s="1" customFormat="1" ht="19.8" x14ac:dyDescent="0.5">
      <c r="C46" s="1" t="s">
        <v>16</v>
      </c>
      <c r="D46" s="5"/>
      <c r="E46" s="5"/>
      <c r="F46" s="5"/>
      <c r="G46" s="1" t="s">
        <v>21</v>
      </c>
      <c r="H46" s="5"/>
    </row>
    <row r="47" spans="1:11" s="1" customFormat="1" ht="19.8" x14ac:dyDescent="0.5">
      <c r="C47" s="1" t="s">
        <v>17</v>
      </c>
      <c r="D47" s="5"/>
      <c r="E47" s="5"/>
      <c r="F47" s="5"/>
      <c r="G47" s="1" t="s">
        <v>22</v>
      </c>
      <c r="H47" s="5"/>
    </row>
  </sheetData>
  <mergeCells count="9">
    <mergeCell ref="C1:K1"/>
    <mergeCell ref="A2:K2"/>
    <mergeCell ref="A3:A4"/>
    <mergeCell ref="B3:B4"/>
    <mergeCell ref="C3:C4"/>
    <mergeCell ref="D3:H3"/>
    <mergeCell ref="I3:I4"/>
    <mergeCell ref="J3:J4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pane ySplit="2" topLeftCell="A3" activePane="bottomLeft" state="frozen"/>
      <selection pane="bottomLeft" activeCell="H9" sqref="H9"/>
    </sheetView>
  </sheetViews>
  <sheetFormatPr defaultRowHeight="13.8" x14ac:dyDescent="0.25"/>
  <cols>
    <col min="1" max="1" width="3.3984375" customWidth="1"/>
    <col min="2" max="3" width="6.69921875" customWidth="1"/>
    <col min="4" max="4" width="9" customWidth="1"/>
    <col min="5" max="5" width="9.8984375" customWidth="1"/>
    <col min="6" max="10" width="3.19921875" customWidth="1"/>
    <col min="11" max="11" width="6.59765625" customWidth="1"/>
    <col min="12" max="12" width="6.69921875" customWidth="1"/>
    <col min="13" max="13" width="8.5" customWidth="1"/>
  </cols>
  <sheetData>
    <row r="1" spans="1:13" s="1" customFormat="1" ht="21" x14ac:dyDescent="0.6">
      <c r="A1" s="2"/>
      <c r="B1" s="2"/>
      <c r="C1" s="169" t="s">
        <v>2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1" customFormat="1" ht="17.25" customHeight="1" x14ac:dyDescent="0.6">
      <c r="A2" s="162" t="s">
        <v>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1" customFormat="1" ht="21" customHeight="1" x14ac:dyDescent="0.5">
      <c r="A3" s="160" t="s">
        <v>3</v>
      </c>
      <c r="B3" s="150" t="s">
        <v>4</v>
      </c>
      <c r="C3" s="152" t="s">
        <v>5</v>
      </c>
      <c r="D3" s="153"/>
      <c r="E3" s="154"/>
      <c r="F3" s="166" t="s">
        <v>1</v>
      </c>
      <c r="G3" s="167"/>
      <c r="H3" s="167"/>
      <c r="I3" s="167"/>
      <c r="J3" s="168"/>
      <c r="K3" s="158" t="s">
        <v>0</v>
      </c>
      <c r="L3" s="163" t="s">
        <v>11</v>
      </c>
      <c r="M3" s="163" t="s">
        <v>12</v>
      </c>
    </row>
    <row r="4" spans="1:13" s="1" customFormat="1" ht="58.5" customHeight="1" x14ac:dyDescent="0.5">
      <c r="A4" s="160"/>
      <c r="B4" s="151"/>
      <c r="C4" s="155"/>
      <c r="D4" s="156"/>
      <c r="E4" s="15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59"/>
      <c r="L4" s="164"/>
      <c r="M4" s="165"/>
    </row>
    <row r="5" spans="1:13" s="14" customFormat="1" ht="12.75" customHeight="1" x14ac:dyDescent="0.25">
      <c r="A5" s="24">
        <v>1</v>
      </c>
      <c r="B5" s="83">
        <v>13533</v>
      </c>
      <c r="C5" s="80" t="s">
        <v>33</v>
      </c>
      <c r="D5" s="80" t="s">
        <v>69</v>
      </c>
      <c r="E5" s="92" t="s">
        <v>70</v>
      </c>
      <c r="F5" s="92"/>
      <c r="G5" s="92"/>
      <c r="H5" s="145"/>
      <c r="I5" s="145"/>
      <c r="J5" s="145"/>
      <c r="K5" s="146">
        <f t="shared" ref="K5:K31" si="0">SUM(D5,E5,H5,I5,J5)</f>
        <v>0</v>
      </c>
      <c r="L5" s="146" t="str">
        <f>IF(K5&lt;=3,"0",IF(K5&lt;=7,"1",IF(K5&lt;=11,"2",IF(K5&gt;=12,"3"))))</f>
        <v>0</v>
      </c>
      <c r="M5" s="146" t="str">
        <f>IF(K5&lt;=3,"ไม่ผ่าน",IF(K5&lt;=7,"ผ่าน",IF(K5&lt;=11,"ดี",IF(K5&gt;=12,"ดีเยี่ยม"))))</f>
        <v>ไม่ผ่าน</v>
      </c>
    </row>
    <row r="6" spans="1:13" s="14" customFormat="1" ht="12.75" customHeight="1" x14ac:dyDescent="0.25">
      <c r="A6" s="24">
        <v>2</v>
      </c>
      <c r="B6" s="83">
        <v>13555</v>
      </c>
      <c r="C6" s="80" t="s">
        <v>33</v>
      </c>
      <c r="D6" s="80" t="s">
        <v>71</v>
      </c>
      <c r="E6" s="92" t="s">
        <v>72</v>
      </c>
      <c r="F6" s="92"/>
      <c r="G6" s="92"/>
      <c r="H6" s="145"/>
      <c r="I6" s="145"/>
      <c r="J6" s="145"/>
      <c r="K6" s="146">
        <f t="shared" si="0"/>
        <v>0</v>
      </c>
      <c r="L6" s="146" t="str">
        <f t="shared" ref="L6:L31" si="1">IF(K6&lt;=3,"0",IF(K6&lt;=7,"1",IF(K6&lt;=11,"2",IF(K6&gt;=12,"3"))))</f>
        <v>0</v>
      </c>
      <c r="M6" s="146" t="str">
        <f t="shared" ref="M6:M31" si="2">IF(K6&lt;=3,"ไม่ผ่าน",IF(K6&lt;=7,"ผ่าน",IF(K6&lt;=11,"ดี",IF(K6&gt;=12,"ดีเยี่ยม"))))</f>
        <v>ไม่ผ่าน</v>
      </c>
    </row>
    <row r="7" spans="1:13" s="14" customFormat="1" ht="12.75" customHeight="1" x14ac:dyDescent="0.25">
      <c r="A7" s="24">
        <v>3</v>
      </c>
      <c r="B7" s="83">
        <v>14185</v>
      </c>
      <c r="C7" s="80" t="s">
        <v>33</v>
      </c>
      <c r="D7" s="80" t="s">
        <v>73</v>
      </c>
      <c r="E7" s="92" t="s">
        <v>74</v>
      </c>
      <c r="F7" s="92"/>
      <c r="G7" s="92"/>
      <c r="H7" s="145"/>
      <c r="I7" s="145"/>
      <c r="J7" s="145"/>
      <c r="K7" s="146">
        <f t="shared" si="0"/>
        <v>0</v>
      </c>
      <c r="L7" s="146" t="str">
        <f t="shared" si="1"/>
        <v>0</v>
      </c>
      <c r="M7" s="146" t="str">
        <f t="shared" si="2"/>
        <v>ไม่ผ่าน</v>
      </c>
    </row>
    <row r="8" spans="1:13" s="14" customFormat="1" ht="12.75" customHeight="1" x14ac:dyDescent="0.25">
      <c r="A8" s="24">
        <v>4</v>
      </c>
      <c r="B8" s="83">
        <v>14774</v>
      </c>
      <c r="C8" s="80" t="s">
        <v>33</v>
      </c>
      <c r="D8" s="80" t="s">
        <v>75</v>
      </c>
      <c r="E8" s="92" t="s">
        <v>76</v>
      </c>
      <c r="F8" s="92"/>
      <c r="G8" s="92"/>
      <c r="H8" s="145"/>
      <c r="I8" s="145"/>
      <c r="J8" s="145"/>
      <c r="K8" s="146">
        <f t="shared" si="0"/>
        <v>0</v>
      </c>
      <c r="L8" s="146" t="str">
        <f t="shared" si="1"/>
        <v>0</v>
      </c>
      <c r="M8" s="146" t="str">
        <f t="shared" si="2"/>
        <v>ไม่ผ่าน</v>
      </c>
    </row>
    <row r="9" spans="1:13" s="14" customFormat="1" ht="12.75" customHeight="1" x14ac:dyDescent="0.25">
      <c r="A9" s="24">
        <v>5</v>
      </c>
      <c r="B9" s="83">
        <v>14775</v>
      </c>
      <c r="C9" s="80" t="s">
        <v>33</v>
      </c>
      <c r="D9" s="80" t="s">
        <v>77</v>
      </c>
      <c r="E9" s="92" t="s">
        <v>78</v>
      </c>
      <c r="F9" s="92"/>
      <c r="G9" s="92"/>
      <c r="H9" s="145"/>
      <c r="I9" s="145"/>
      <c r="J9" s="145"/>
      <c r="K9" s="146">
        <f t="shared" si="0"/>
        <v>0</v>
      </c>
      <c r="L9" s="146" t="str">
        <f t="shared" si="1"/>
        <v>0</v>
      </c>
      <c r="M9" s="146" t="str">
        <f t="shared" si="2"/>
        <v>ไม่ผ่าน</v>
      </c>
    </row>
    <row r="10" spans="1:13" s="14" customFormat="1" ht="12.75" customHeight="1" x14ac:dyDescent="0.25">
      <c r="A10" s="24">
        <v>6</v>
      </c>
      <c r="B10" s="83">
        <v>14776</v>
      </c>
      <c r="C10" s="80" t="s">
        <v>33</v>
      </c>
      <c r="D10" s="80" t="s">
        <v>79</v>
      </c>
      <c r="E10" s="92" t="s">
        <v>80</v>
      </c>
      <c r="F10" s="92"/>
      <c r="G10" s="92"/>
      <c r="H10" s="145"/>
      <c r="I10" s="145"/>
      <c r="J10" s="145"/>
      <c r="K10" s="146">
        <f t="shared" si="0"/>
        <v>0</v>
      </c>
      <c r="L10" s="146" t="str">
        <f t="shared" si="1"/>
        <v>0</v>
      </c>
      <c r="M10" s="146" t="str">
        <f t="shared" si="2"/>
        <v>ไม่ผ่าน</v>
      </c>
    </row>
    <row r="11" spans="1:13" s="14" customFormat="1" ht="12.75" customHeight="1" x14ac:dyDescent="0.25">
      <c r="A11" s="24">
        <v>7</v>
      </c>
      <c r="B11" s="83">
        <v>14777</v>
      </c>
      <c r="C11" s="74" t="s">
        <v>33</v>
      </c>
      <c r="D11" s="74" t="s">
        <v>81</v>
      </c>
      <c r="E11" s="90" t="s">
        <v>82</v>
      </c>
      <c r="F11" s="90"/>
      <c r="G11" s="90"/>
      <c r="H11" s="145"/>
      <c r="I11" s="145"/>
      <c r="J11" s="145"/>
      <c r="K11" s="146">
        <f t="shared" si="0"/>
        <v>0</v>
      </c>
      <c r="L11" s="146" t="str">
        <f t="shared" si="1"/>
        <v>0</v>
      </c>
      <c r="M11" s="146" t="str">
        <f t="shared" si="2"/>
        <v>ไม่ผ่าน</v>
      </c>
    </row>
    <row r="12" spans="1:13" s="14" customFormat="1" ht="12.75" customHeight="1" x14ac:dyDescent="0.25">
      <c r="A12" s="147">
        <v>8</v>
      </c>
      <c r="B12" s="83">
        <v>14778</v>
      </c>
      <c r="C12" s="74" t="s">
        <v>33</v>
      </c>
      <c r="D12" s="74" t="s">
        <v>83</v>
      </c>
      <c r="E12" s="90" t="s">
        <v>84</v>
      </c>
      <c r="F12" s="90"/>
      <c r="G12" s="90"/>
      <c r="H12" s="145"/>
      <c r="I12" s="145"/>
      <c r="J12" s="145"/>
      <c r="K12" s="146">
        <f t="shared" si="0"/>
        <v>0</v>
      </c>
      <c r="L12" s="146" t="str">
        <f t="shared" si="1"/>
        <v>0</v>
      </c>
      <c r="M12" s="146" t="str">
        <f t="shared" si="2"/>
        <v>ไม่ผ่าน</v>
      </c>
    </row>
    <row r="13" spans="1:13" s="14" customFormat="1" ht="12.75" customHeight="1" x14ac:dyDescent="0.25">
      <c r="A13" s="24">
        <v>9</v>
      </c>
      <c r="B13" s="83">
        <v>14779</v>
      </c>
      <c r="C13" s="74" t="s">
        <v>33</v>
      </c>
      <c r="D13" s="74" t="s">
        <v>85</v>
      </c>
      <c r="E13" s="90" t="s">
        <v>86</v>
      </c>
      <c r="F13" s="90"/>
      <c r="G13" s="90"/>
      <c r="H13" s="145"/>
      <c r="I13" s="145"/>
      <c r="J13" s="145"/>
      <c r="K13" s="146">
        <f t="shared" si="0"/>
        <v>0</v>
      </c>
      <c r="L13" s="146" t="str">
        <f t="shared" si="1"/>
        <v>0</v>
      </c>
      <c r="M13" s="146" t="str">
        <f t="shared" si="2"/>
        <v>ไม่ผ่าน</v>
      </c>
    </row>
    <row r="14" spans="1:13" s="14" customFormat="1" ht="12.75" customHeight="1" x14ac:dyDescent="0.25">
      <c r="A14" s="24">
        <v>10</v>
      </c>
      <c r="B14" s="83">
        <v>14780</v>
      </c>
      <c r="C14" s="74" t="s">
        <v>33</v>
      </c>
      <c r="D14" s="74" t="s">
        <v>87</v>
      </c>
      <c r="E14" s="90" t="s">
        <v>88</v>
      </c>
      <c r="F14" s="90"/>
      <c r="G14" s="90"/>
      <c r="H14" s="145"/>
      <c r="I14" s="145"/>
      <c r="J14" s="145"/>
      <c r="K14" s="146">
        <f t="shared" si="0"/>
        <v>0</v>
      </c>
      <c r="L14" s="146" t="str">
        <f t="shared" si="1"/>
        <v>0</v>
      </c>
      <c r="M14" s="146" t="str">
        <f>IF(K14&lt;=3,"ไม่ผ่าน",IF(K14&lt;=7,"ผ่าน",IF(K14&lt;=11,"ดี",IF(K14&gt;=12,"ดีเยี่ยม"))))</f>
        <v>ไม่ผ่าน</v>
      </c>
    </row>
    <row r="15" spans="1:13" s="14" customFormat="1" ht="12.75" customHeight="1" x14ac:dyDescent="0.25">
      <c r="A15" s="24">
        <v>11</v>
      </c>
      <c r="B15" s="83">
        <v>13351</v>
      </c>
      <c r="C15" s="80" t="s">
        <v>38</v>
      </c>
      <c r="D15" s="80" t="s">
        <v>89</v>
      </c>
      <c r="E15" s="92" t="s">
        <v>90</v>
      </c>
      <c r="F15" s="92"/>
      <c r="G15" s="92"/>
      <c r="H15" s="145"/>
      <c r="I15" s="145"/>
      <c r="J15" s="145"/>
      <c r="K15" s="146">
        <f t="shared" si="0"/>
        <v>0</v>
      </c>
      <c r="L15" s="146" t="str">
        <f t="shared" si="1"/>
        <v>0</v>
      </c>
      <c r="M15" s="146" t="str">
        <f t="shared" si="2"/>
        <v>ไม่ผ่าน</v>
      </c>
    </row>
    <row r="16" spans="1:13" s="14" customFormat="1" ht="12.75" customHeight="1" x14ac:dyDescent="0.25">
      <c r="A16" s="24">
        <v>12</v>
      </c>
      <c r="B16" s="83">
        <v>13387</v>
      </c>
      <c r="C16" s="80" t="s">
        <v>38</v>
      </c>
      <c r="D16" s="80" t="s">
        <v>91</v>
      </c>
      <c r="E16" s="92" t="s">
        <v>92</v>
      </c>
      <c r="F16" s="92"/>
      <c r="G16" s="92"/>
      <c r="H16" s="145"/>
      <c r="I16" s="145"/>
      <c r="J16" s="145"/>
      <c r="K16" s="146">
        <f t="shared" si="0"/>
        <v>0</v>
      </c>
      <c r="L16" s="146" t="str">
        <f t="shared" si="1"/>
        <v>0</v>
      </c>
      <c r="M16" s="146" t="str">
        <f t="shared" si="2"/>
        <v>ไม่ผ่าน</v>
      </c>
    </row>
    <row r="17" spans="1:13" s="14" customFormat="1" ht="12.75" customHeight="1" x14ac:dyDescent="0.25">
      <c r="A17" s="24">
        <v>13</v>
      </c>
      <c r="B17" s="83">
        <v>13389</v>
      </c>
      <c r="C17" s="80" t="s">
        <v>38</v>
      </c>
      <c r="D17" s="80" t="s">
        <v>93</v>
      </c>
      <c r="E17" s="92" t="s">
        <v>94</v>
      </c>
      <c r="F17" s="92"/>
      <c r="G17" s="92"/>
      <c r="H17" s="145"/>
      <c r="I17" s="145"/>
      <c r="J17" s="145"/>
      <c r="K17" s="146">
        <f t="shared" si="0"/>
        <v>0</v>
      </c>
      <c r="L17" s="146" t="str">
        <f t="shared" si="1"/>
        <v>0</v>
      </c>
      <c r="M17" s="146" t="str">
        <f t="shared" si="2"/>
        <v>ไม่ผ่าน</v>
      </c>
    </row>
    <row r="18" spans="1:13" s="14" customFormat="1" ht="12.75" customHeight="1" x14ac:dyDescent="0.25">
      <c r="A18" s="24">
        <v>14</v>
      </c>
      <c r="B18" s="83">
        <v>13429</v>
      </c>
      <c r="C18" s="80" t="s">
        <v>38</v>
      </c>
      <c r="D18" s="80" t="s">
        <v>95</v>
      </c>
      <c r="E18" s="92" t="s">
        <v>96</v>
      </c>
      <c r="F18" s="92"/>
      <c r="G18" s="92"/>
      <c r="H18" s="145"/>
      <c r="I18" s="145"/>
      <c r="J18" s="145"/>
      <c r="K18" s="146">
        <f t="shared" si="0"/>
        <v>0</v>
      </c>
      <c r="L18" s="146" t="str">
        <f t="shared" si="1"/>
        <v>0</v>
      </c>
      <c r="M18" s="146" t="str">
        <f t="shared" si="2"/>
        <v>ไม่ผ่าน</v>
      </c>
    </row>
    <row r="19" spans="1:13" s="14" customFormat="1" ht="12.75" customHeight="1" x14ac:dyDescent="0.25">
      <c r="A19" s="24">
        <v>15</v>
      </c>
      <c r="B19" s="24">
        <v>13455</v>
      </c>
      <c r="C19" s="80" t="s">
        <v>38</v>
      </c>
      <c r="D19" s="80" t="s">
        <v>97</v>
      </c>
      <c r="E19" s="92" t="s">
        <v>98</v>
      </c>
      <c r="F19" s="92"/>
      <c r="G19" s="92"/>
      <c r="H19" s="145"/>
      <c r="I19" s="145"/>
      <c r="J19" s="145"/>
      <c r="K19" s="146">
        <f t="shared" si="0"/>
        <v>0</v>
      </c>
      <c r="L19" s="146" t="str">
        <f t="shared" si="1"/>
        <v>0</v>
      </c>
      <c r="M19" s="146" t="str">
        <f t="shared" si="2"/>
        <v>ไม่ผ่าน</v>
      </c>
    </row>
    <row r="20" spans="1:13" s="14" customFormat="1" ht="12.75" customHeight="1" x14ac:dyDescent="0.25">
      <c r="A20" s="24">
        <v>16</v>
      </c>
      <c r="B20" s="148">
        <v>13492</v>
      </c>
      <c r="C20" s="100" t="s">
        <v>38</v>
      </c>
      <c r="D20" s="100" t="s">
        <v>99</v>
      </c>
      <c r="E20" s="101" t="s">
        <v>100</v>
      </c>
      <c r="F20" s="101"/>
      <c r="G20" s="101"/>
      <c r="H20" s="145"/>
      <c r="I20" s="145"/>
      <c r="J20" s="145"/>
      <c r="K20" s="146">
        <f t="shared" si="0"/>
        <v>0</v>
      </c>
      <c r="L20" s="146" t="str">
        <f t="shared" si="1"/>
        <v>0</v>
      </c>
      <c r="M20" s="146" t="str">
        <f t="shared" si="2"/>
        <v>ไม่ผ่าน</v>
      </c>
    </row>
    <row r="21" spans="1:13" s="14" customFormat="1" ht="12.75" customHeight="1" x14ac:dyDescent="0.25">
      <c r="A21" s="24">
        <v>17</v>
      </c>
      <c r="B21" s="83">
        <v>13495</v>
      </c>
      <c r="C21" s="93" t="s">
        <v>38</v>
      </c>
      <c r="D21" s="80" t="s">
        <v>101</v>
      </c>
      <c r="E21" s="92" t="s">
        <v>102</v>
      </c>
      <c r="F21" s="92"/>
      <c r="G21" s="92"/>
      <c r="H21" s="145"/>
      <c r="I21" s="145"/>
      <c r="J21" s="145"/>
      <c r="K21" s="146">
        <f t="shared" si="0"/>
        <v>0</v>
      </c>
      <c r="L21" s="146" t="str">
        <f t="shared" si="1"/>
        <v>0</v>
      </c>
      <c r="M21" s="146" t="str">
        <f t="shared" si="2"/>
        <v>ไม่ผ่าน</v>
      </c>
    </row>
    <row r="22" spans="1:13" s="14" customFormat="1" ht="12.75" customHeight="1" x14ac:dyDescent="0.25">
      <c r="A22" s="24">
        <v>18</v>
      </c>
      <c r="B22" s="83">
        <v>13502</v>
      </c>
      <c r="C22" s="93" t="s">
        <v>38</v>
      </c>
      <c r="D22" s="80" t="s">
        <v>103</v>
      </c>
      <c r="E22" s="92" t="s">
        <v>104</v>
      </c>
      <c r="F22" s="92"/>
      <c r="G22" s="92"/>
      <c r="H22" s="145"/>
      <c r="I22" s="145"/>
      <c r="J22" s="145"/>
      <c r="K22" s="146">
        <f t="shared" si="0"/>
        <v>0</v>
      </c>
      <c r="L22" s="146" t="str">
        <f t="shared" si="1"/>
        <v>0</v>
      </c>
      <c r="M22" s="146" t="str">
        <f t="shared" si="2"/>
        <v>ไม่ผ่าน</v>
      </c>
    </row>
    <row r="23" spans="1:13" s="14" customFormat="1" ht="12.75" customHeight="1" x14ac:dyDescent="0.25">
      <c r="A23" s="24">
        <v>19</v>
      </c>
      <c r="B23" s="83">
        <v>13505</v>
      </c>
      <c r="C23" s="93" t="s">
        <v>38</v>
      </c>
      <c r="D23" s="80" t="s">
        <v>105</v>
      </c>
      <c r="E23" s="92" t="s">
        <v>106</v>
      </c>
      <c r="F23" s="92"/>
      <c r="G23" s="92"/>
      <c r="H23" s="145"/>
      <c r="I23" s="145"/>
      <c r="J23" s="145"/>
      <c r="K23" s="146">
        <f t="shared" si="0"/>
        <v>0</v>
      </c>
      <c r="L23" s="146" t="str">
        <f t="shared" si="1"/>
        <v>0</v>
      </c>
      <c r="M23" s="146" t="str">
        <f>IF(K23&lt;=3,"ไม่ผ่าน",IF(K23&lt;=7,"ผ่าน",IF(K23&lt;=11,"ดี",IF(K23&gt;=12,"ดีเยี่ยม"))))</f>
        <v>ไม่ผ่าน</v>
      </c>
    </row>
    <row r="24" spans="1:13" s="14" customFormat="1" ht="12.75" customHeight="1" x14ac:dyDescent="0.25">
      <c r="A24" s="24">
        <v>20</v>
      </c>
      <c r="B24" s="24">
        <v>13548</v>
      </c>
      <c r="C24" s="93" t="s">
        <v>38</v>
      </c>
      <c r="D24" s="80" t="s">
        <v>107</v>
      </c>
      <c r="E24" s="92" t="s">
        <v>108</v>
      </c>
      <c r="F24" s="92"/>
      <c r="G24" s="92"/>
      <c r="H24" s="145"/>
      <c r="I24" s="145"/>
      <c r="J24" s="145"/>
      <c r="K24" s="146">
        <f t="shared" si="0"/>
        <v>0</v>
      </c>
      <c r="L24" s="146" t="str">
        <f>IF(K24&lt;=3,"0",IF(K24&lt;=7,"1",IF(K24&lt;=11,"2",IF(K24&gt;=12,"3"))))</f>
        <v>0</v>
      </c>
      <c r="M24" s="146" t="str">
        <f t="shared" si="2"/>
        <v>ไม่ผ่าน</v>
      </c>
    </row>
    <row r="25" spans="1:13" s="14" customFormat="1" ht="12.75" customHeight="1" x14ac:dyDescent="0.25">
      <c r="A25" s="24">
        <v>21</v>
      </c>
      <c r="B25" s="24">
        <v>13582</v>
      </c>
      <c r="C25" s="93" t="s">
        <v>38</v>
      </c>
      <c r="D25" s="80" t="s">
        <v>109</v>
      </c>
      <c r="E25" s="92" t="s">
        <v>110</v>
      </c>
      <c r="F25" s="92"/>
      <c r="G25" s="92"/>
      <c r="H25" s="145"/>
      <c r="I25" s="145"/>
      <c r="J25" s="145"/>
      <c r="K25" s="146">
        <f t="shared" si="0"/>
        <v>0</v>
      </c>
      <c r="L25" s="146" t="str">
        <f t="shared" si="1"/>
        <v>0</v>
      </c>
      <c r="M25" s="146" t="str">
        <f t="shared" si="2"/>
        <v>ไม่ผ่าน</v>
      </c>
    </row>
    <row r="26" spans="1:13" s="14" customFormat="1" ht="12.75" customHeight="1" x14ac:dyDescent="0.25">
      <c r="A26" s="24">
        <v>22</v>
      </c>
      <c r="B26" s="83">
        <v>13585</v>
      </c>
      <c r="C26" s="93" t="s">
        <v>38</v>
      </c>
      <c r="D26" s="80" t="s">
        <v>111</v>
      </c>
      <c r="E26" s="92" t="s">
        <v>112</v>
      </c>
      <c r="F26" s="92"/>
      <c r="G26" s="92"/>
      <c r="H26" s="145"/>
      <c r="I26" s="145"/>
      <c r="J26" s="145"/>
      <c r="K26" s="146">
        <f t="shared" si="0"/>
        <v>0</v>
      </c>
      <c r="L26" s="146" t="str">
        <f t="shared" si="1"/>
        <v>0</v>
      </c>
      <c r="M26" s="146" t="str">
        <f t="shared" si="2"/>
        <v>ไม่ผ่าน</v>
      </c>
    </row>
    <row r="27" spans="1:13" s="14" customFormat="1" ht="12.75" customHeight="1" x14ac:dyDescent="0.25">
      <c r="A27" s="24">
        <v>23</v>
      </c>
      <c r="B27" s="83">
        <v>14781</v>
      </c>
      <c r="C27" s="93" t="s">
        <v>38</v>
      </c>
      <c r="D27" s="80" t="s">
        <v>113</v>
      </c>
      <c r="E27" s="92" t="s">
        <v>114</v>
      </c>
      <c r="F27" s="92"/>
      <c r="G27" s="92"/>
      <c r="H27" s="145"/>
      <c r="I27" s="145"/>
      <c r="J27" s="145"/>
      <c r="K27" s="146">
        <f t="shared" si="0"/>
        <v>0</v>
      </c>
      <c r="L27" s="146" t="str">
        <f t="shared" si="1"/>
        <v>0</v>
      </c>
      <c r="M27" s="146" t="str">
        <f t="shared" si="2"/>
        <v>ไม่ผ่าน</v>
      </c>
    </row>
    <row r="28" spans="1:13" s="14" customFormat="1" ht="12.75" customHeight="1" x14ac:dyDescent="0.25">
      <c r="A28" s="24">
        <v>24</v>
      </c>
      <c r="B28" s="83">
        <v>14783</v>
      </c>
      <c r="C28" s="93" t="s">
        <v>38</v>
      </c>
      <c r="D28" s="80" t="s">
        <v>115</v>
      </c>
      <c r="E28" s="92" t="s">
        <v>116</v>
      </c>
      <c r="F28" s="92"/>
      <c r="G28" s="92"/>
      <c r="H28" s="145"/>
      <c r="I28" s="145"/>
      <c r="J28" s="145"/>
      <c r="K28" s="146">
        <f t="shared" si="0"/>
        <v>0</v>
      </c>
      <c r="L28" s="146" t="str">
        <f t="shared" si="1"/>
        <v>0</v>
      </c>
      <c r="M28" s="146" t="str">
        <f t="shared" si="2"/>
        <v>ไม่ผ่าน</v>
      </c>
    </row>
    <row r="29" spans="1:13" s="14" customFormat="1" ht="12.75" customHeight="1" x14ac:dyDescent="0.25">
      <c r="A29" s="24">
        <v>25</v>
      </c>
      <c r="B29" s="83">
        <v>14784</v>
      </c>
      <c r="C29" s="93" t="s">
        <v>38</v>
      </c>
      <c r="D29" s="80" t="s">
        <v>117</v>
      </c>
      <c r="E29" s="80" t="s">
        <v>118</v>
      </c>
      <c r="F29" s="149"/>
      <c r="G29" s="149"/>
      <c r="H29" s="145"/>
      <c r="I29" s="145"/>
      <c r="J29" s="145"/>
      <c r="K29" s="146">
        <f t="shared" si="0"/>
        <v>0</v>
      </c>
      <c r="L29" s="146" t="str">
        <f t="shared" si="1"/>
        <v>0</v>
      </c>
      <c r="M29" s="146" t="str">
        <f t="shared" si="2"/>
        <v>ไม่ผ่าน</v>
      </c>
    </row>
    <row r="30" spans="1:13" s="14" customFormat="1" ht="12.75" customHeight="1" x14ac:dyDescent="0.25">
      <c r="A30" s="24">
        <v>26</v>
      </c>
      <c r="B30" s="83">
        <v>14785</v>
      </c>
      <c r="C30" s="91" t="s">
        <v>38</v>
      </c>
      <c r="D30" s="69" t="s">
        <v>101</v>
      </c>
      <c r="E30" s="94" t="s">
        <v>119</v>
      </c>
      <c r="F30" s="94"/>
      <c r="G30" s="94"/>
      <c r="H30" s="145"/>
      <c r="I30" s="145"/>
      <c r="J30" s="145"/>
      <c r="K30" s="146">
        <f t="shared" si="0"/>
        <v>0</v>
      </c>
      <c r="L30" s="146" t="str">
        <f t="shared" si="1"/>
        <v>0</v>
      </c>
      <c r="M30" s="146" t="str">
        <f t="shared" si="2"/>
        <v>ไม่ผ่าน</v>
      </c>
    </row>
    <row r="31" spans="1:13" s="14" customFormat="1" ht="12.75" customHeight="1" x14ac:dyDescent="0.25">
      <c r="A31" s="24">
        <v>27</v>
      </c>
      <c r="B31" s="83">
        <v>14786</v>
      </c>
      <c r="C31" s="89" t="s">
        <v>38</v>
      </c>
      <c r="D31" s="74" t="s">
        <v>120</v>
      </c>
      <c r="E31" s="90" t="s">
        <v>121</v>
      </c>
      <c r="F31" s="90"/>
      <c r="G31" s="90"/>
      <c r="H31" s="145"/>
      <c r="I31" s="145"/>
      <c r="J31" s="145"/>
      <c r="K31" s="146">
        <f t="shared" si="0"/>
        <v>0</v>
      </c>
      <c r="L31" s="146" t="str">
        <f t="shared" si="1"/>
        <v>0</v>
      </c>
      <c r="M31" s="146" t="str">
        <f t="shared" si="2"/>
        <v>ไม่ผ่าน</v>
      </c>
    </row>
    <row r="32" spans="1:13" s="1" customFormat="1" ht="17.25" customHeight="1" x14ac:dyDescent="0.6">
      <c r="A32" s="41"/>
      <c r="B32" s="42"/>
      <c r="C32" s="28"/>
      <c r="D32" s="60"/>
      <c r="E32" s="60"/>
      <c r="F32" s="144">
        <f>COUNTIF(L5:L31,3)</f>
        <v>0</v>
      </c>
      <c r="G32" s="144">
        <f>COUNTIF(L5:L31,2)</f>
        <v>0</v>
      </c>
      <c r="H32" s="144">
        <f>COUNTIF(L5:L31,1)</f>
        <v>0</v>
      </c>
      <c r="I32" s="144">
        <f>COUNTIF(L5:L31,0)</f>
        <v>27</v>
      </c>
      <c r="J32" s="43"/>
      <c r="K32" s="44"/>
      <c r="L32" s="44"/>
      <c r="M32" s="44"/>
    </row>
    <row r="33" spans="3:13" s="1" customFormat="1" ht="15.75" customHeight="1" x14ac:dyDescent="0.5">
      <c r="C33" s="1" t="s">
        <v>2</v>
      </c>
      <c r="D33" s="5"/>
      <c r="E33" s="5"/>
      <c r="F33" s="5"/>
      <c r="G33" s="5"/>
      <c r="H33" s="5"/>
      <c r="I33" s="5"/>
      <c r="J33" s="5"/>
    </row>
    <row r="34" spans="3:13" s="1" customFormat="1" ht="15.75" customHeight="1" x14ac:dyDescent="0.5">
      <c r="C34" s="1" t="s">
        <v>122</v>
      </c>
      <c r="D34" s="70"/>
      <c r="E34" s="70">
        <f>(F32*100)/27</f>
        <v>0</v>
      </c>
      <c r="F34" s="70"/>
      <c r="G34" s="70"/>
      <c r="H34" s="5"/>
      <c r="I34" s="5"/>
      <c r="J34" s="5"/>
      <c r="K34" s="5" t="s">
        <v>18</v>
      </c>
      <c r="M34" s="71">
        <f>(H32*100)/27</f>
        <v>0</v>
      </c>
    </row>
    <row r="35" spans="3:13" s="1" customFormat="1" ht="15.75" customHeight="1" x14ac:dyDescent="0.5">
      <c r="C35" s="1" t="s">
        <v>123</v>
      </c>
      <c r="D35" s="70"/>
      <c r="E35" s="70">
        <f>(G32*100)/27</f>
        <v>0</v>
      </c>
      <c r="F35" s="70"/>
      <c r="G35" s="70"/>
      <c r="H35" s="5"/>
      <c r="I35" s="5"/>
      <c r="J35" s="5"/>
      <c r="K35" s="5" t="s">
        <v>19</v>
      </c>
      <c r="M35" s="71">
        <f>(I32*100)/27</f>
        <v>100</v>
      </c>
    </row>
    <row r="36" spans="3:13" s="1" customFormat="1" ht="15.75" customHeight="1" x14ac:dyDescent="0.5">
      <c r="C36" s="1" t="s">
        <v>15</v>
      </c>
      <c r="D36" s="5"/>
      <c r="E36" s="5"/>
      <c r="F36" s="5"/>
      <c r="G36" s="5"/>
      <c r="H36" s="5"/>
      <c r="I36" s="5"/>
      <c r="J36" s="5"/>
      <c r="K36" s="1" t="s">
        <v>20</v>
      </c>
    </row>
    <row r="37" spans="3:13" s="1" customFormat="1" ht="15.75" customHeight="1" x14ac:dyDescent="0.5">
      <c r="C37" s="1" t="s">
        <v>16</v>
      </c>
      <c r="D37" s="5"/>
      <c r="E37" s="5"/>
      <c r="F37" s="5"/>
      <c r="G37" s="5"/>
      <c r="H37" s="5"/>
      <c r="I37" s="5"/>
      <c r="J37" s="5"/>
      <c r="K37" s="17" t="s">
        <v>24</v>
      </c>
    </row>
    <row r="38" spans="3:13" s="1" customFormat="1" ht="15.75" customHeight="1" x14ac:dyDescent="0.5">
      <c r="C38" s="1" t="s">
        <v>17</v>
      </c>
      <c r="D38" s="5"/>
      <c r="E38" s="5"/>
      <c r="F38" s="5"/>
      <c r="G38" s="5"/>
      <c r="H38" s="5"/>
      <c r="I38" s="5"/>
      <c r="J38" s="1" t="s">
        <v>22</v>
      </c>
    </row>
  </sheetData>
  <mergeCells count="9">
    <mergeCell ref="L3:L4"/>
    <mergeCell ref="F3:J3"/>
    <mergeCell ref="C3:E4"/>
    <mergeCell ref="M3:M4"/>
    <mergeCell ref="C1:M1"/>
    <mergeCell ref="A2:M2"/>
    <mergeCell ref="A3:A4"/>
    <mergeCell ref="B3:B4"/>
    <mergeCell ref="K3:K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E13" sqref="E13"/>
    </sheetView>
  </sheetViews>
  <sheetFormatPr defaultColWidth="9" defaultRowHeight="13.8" x14ac:dyDescent="0.25"/>
  <cols>
    <col min="1" max="1" width="4.19921875" style="23" customWidth="1"/>
    <col min="2" max="2" width="6.8984375" style="23" customWidth="1"/>
    <col min="3" max="3" width="6.3984375" style="23" customWidth="1"/>
    <col min="4" max="4" width="8.69921875" style="23" customWidth="1"/>
    <col min="5" max="5" width="10" style="23" customWidth="1"/>
    <col min="6" max="10" width="3.19921875" style="23" customWidth="1"/>
    <col min="11" max="11" width="6.19921875" style="23" customWidth="1"/>
    <col min="12" max="12" width="6.3984375" style="23" customWidth="1"/>
    <col min="13" max="13" width="6.69921875" style="23" customWidth="1"/>
    <col min="14" max="16384" width="9" style="23"/>
  </cols>
  <sheetData>
    <row r="1" spans="1:13" s="17" customFormat="1" ht="21" x14ac:dyDescent="0.6">
      <c r="A1" s="16"/>
      <c r="B1" s="16"/>
      <c r="C1" s="176" t="s">
        <v>2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17" customFormat="1" ht="18.75" customHeight="1" x14ac:dyDescent="0.6">
      <c r="A2" s="177" t="s">
        <v>27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17" customFormat="1" ht="18" customHeight="1" x14ac:dyDescent="0.5">
      <c r="A3" s="178" t="s">
        <v>3</v>
      </c>
      <c r="B3" s="179" t="s">
        <v>4</v>
      </c>
      <c r="C3" s="170" t="s">
        <v>5</v>
      </c>
      <c r="D3" s="171"/>
      <c r="E3" s="172"/>
      <c r="F3" s="186" t="s">
        <v>1</v>
      </c>
      <c r="G3" s="187"/>
      <c r="H3" s="187"/>
      <c r="I3" s="187"/>
      <c r="J3" s="188"/>
      <c r="K3" s="181" t="s">
        <v>0</v>
      </c>
      <c r="L3" s="183" t="s">
        <v>11</v>
      </c>
      <c r="M3" s="183" t="s">
        <v>12</v>
      </c>
    </row>
    <row r="4" spans="1:13" s="17" customFormat="1" ht="54" customHeight="1" x14ac:dyDescent="0.5">
      <c r="A4" s="178"/>
      <c r="B4" s="180"/>
      <c r="C4" s="173"/>
      <c r="D4" s="174"/>
      <c r="E4" s="175"/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82"/>
      <c r="L4" s="184"/>
      <c r="M4" s="185"/>
    </row>
    <row r="5" spans="1:13" s="17" customFormat="1" ht="15.75" customHeight="1" x14ac:dyDescent="0.5">
      <c r="A5" s="26">
        <v>1</v>
      </c>
      <c r="B5" s="72">
        <v>12817</v>
      </c>
      <c r="C5" s="73" t="s">
        <v>33</v>
      </c>
      <c r="D5" s="74" t="s">
        <v>124</v>
      </c>
      <c r="E5" s="75" t="s">
        <v>125</v>
      </c>
      <c r="F5" s="90"/>
      <c r="G5" s="74"/>
      <c r="H5" s="20"/>
      <c r="I5" s="20"/>
      <c r="J5" s="20"/>
      <c r="K5" s="21">
        <f>SUM(D5,E5,H5,I5,J5)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7" customFormat="1" ht="15.75" customHeight="1" x14ac:dyDescent="0.5">
      <c r="A6" s="26">
        <v>2</v>
      </c>
      <c r="B6" s="76">
        <v>13320</v>
      </c>
      <c r="C6" s="77" t="s">
        <v>33</v>
      </c>
      <c r="D6" s="69" t="s">
        <v>126</v>
      </c>
      <c r="E6" s="78" t="s">
        <v>127</v>
      </c>
      <c r="F6" s="94"/>
      <c r="G6" s="69"/>
      <c r="H6" s="20"/>
      <c r="I6" s="20"/>
      <c r="J6" s="20"/>
      <c r="K6" s="21">
        <f>SUM(D6,E6,H6,I6,J6)</f>
        <v>0</v>
      </c>
      <c r="L6" s="3" t="str">
        <f>IF(K6&lt;=3,"0",IF(K6&lt;=7,"1",IF(K6&lt;=11,"2",IF(K6&gt;=12,"3"))))</f>
        <v>0</v>
      </c>
      <c r="M6" s="3" t="str">
        <f>IF(K6&lt;=3,"ไม่ผ่าน",IF(K6&lt;=7,"ผ่าน",IF(K6&lt;=11,"ดี",IF(K6&gt;=12,"ดีเยี่ยม"))))</f>
        <v>ไม่ผ่าน</v>
      </c>
    </row>
    <row r="7" spans="1:13" s="17" customFormat="1" ht="15.75" customHeight="1" x14ac:dyDescent="0.5">
      <c r="A7" s="26">
        <v>3</v>
      </c>
      <c r="B7" s="72">
        <v>13366</v>
      </c>
      <c r="C7" s="73" t="s">
        <v>33</v>
      </c>
      <c r="D7" s="74" t="s">
        <v>128</v>
      </c>
      <c r="E7" s="75" t="s">
        <v>129</v>
      </c>
      <c r="F7" s="90"/>
      <c r="G7" s="74"/>
      <c r="H7" s="62"/>
      <c r="I7" s="62"/>
      <c r="J7" s="62"/>
      <c r="K7" s="21">
        <f t="shared" ref="K7:K19" si="0">SUM(D7,E7,H7,I7,J7)</f>
        <v>0</v>
      </c>
      <c r="L7" s="3" t="str">
        <f t="shared" ref="L7:L19" si="1">IF(K7&lt;=3,"0",IF(K7&lt;=7,"1",IF(K7&lt;=11,"2",IF(K7&gt;=12,"3"))))</f>
        <v>0</v>
      </c>
      <c r="M7" s="3" t="str">
        <f t="shared" ref="M7:M19" si="2">IF(K7&lt;=3,"ไม่ผ่าน",IF(K7&lt;=7,"ผ่าน",IF(K7&lt;=11,"ดี",IF(K7&gt;=12,"ดีเยี่ยม"))))</f>
        <v>ไม่ผ่าน</v>
      </c>
    </row>
    <row r="8" spans="1:13" s="17" customFormat="1" ht="15.75" customHeight="1" x14ac:dyDescent="0.5">
      <c r="A8" s="26">
        <v>4</v>
      </c>
      <c r="B8" s="72">
        <v>13399</v>
      </c>
      <c r="C8" s="73" t="s">
        <v>33</v>
      </c>
      <c r="D8" s="74" t="s">
        <v>130</v>
      </c>
      <c r="E8" s="75" t="s">
        <v>131</v>
      </c>
      <c r="F8" s="90"/>
      <c r="G8" s="74"/>
      <c r="H8" s="20"/>
      <c r="I8" s="20"/>
      <c r="J8" s="20"/>
      <c r="K8" s="2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7" customFormat="1" ht="15.75" customHeight="1" x14ac:dyDescent="0.5">
      <c r="A9" s="26">
        <v>5</v>
      </c>
      <c r="B9" s="76">
        <v>13440</v>
      </c>
      <c r="C9" s="79" t="s">
        <v>33</v>
      </c>
      <c r="D9" s="80" t="s">
        <v>132</v>
      </c>
      <c r="E9" s="81" t="s">
        <v>133</v>
      </c>
      <c r="F9" s="92"/>
      <c r="G9" s="80"/>
      <c r="H9" s="20"/>
      <c r="I9" s="20"/>
      <c r="J9" s="20"/>
      <c r="K9" s="2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7" customFormat="1" ht="15.75" customHeight="1" x14ac:dyDescent="0.5">
      <c r="A10" s="26">
        <v>6</v>
      </c>
      <c r="B10" s="72">
        <v>13449</v>
      </c>
      <c r="C10" s="73" t="s">
        <v>33</v>
      </c>
      <c r="D10" s="74" t="s">
        <v>134</v>
      </c>
      <c r="E10" s="75" t="s">
        <v>135</v>
      </c>
      <c r="F10" s="96"/>
      <c r="G10" s="82"/>
      <c r="H10" s="20"/>
      <c r="I10" s="20"/>
      <c r="J10" s="20"/>
      <c r="K10" s="2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7" customFormat="1" ht="15.75" customHeight="1" x14ac:dyDescent="0.5">
      <c r="A11" s="26">
        <v>7</v>
      </c>
      <c r="B11" s="83">
        <v>13480</v>
      </c>
      <c r="C11" s="74" t="s">
        <v>33</v>
      </c>
      <c r="D11" s="74" t="s">
        <v>136</v>
      </c>
      <c r="E11" s="75" t="s">
        <v>137</v>
      </c>
      <c r="F11" s="90"/>
      <c r="G11" s="74"/>
      <c r="H11" s="20"/>
      <c r="I11" s="20"/>
      <c r="J11" s="20"/>
      <c r="K11" s="2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7" customFormat="1" ht="15.75" customHeight="1" x14ac:dyDescent="0.5">
      <c r="A12" s="26">
        <v>8</v>
      </c>
      <c r="B12" s="83">
        <v>13488</v>
      </c>
      <c r="C12" s="84" t="s">
        <v>33</v>
      </c>
      <c r="D12" s="84" t="s">
        <v>138</v>
      </c>
      <c r="E12" s="85" t="s">
        <v>139</v>
      </c>
      <c r="F12" s="98"/>
      <c r="G12" s="90"/>
      <c r="H12" s="62"/>
      <c r="I12" s="62"/>
      <c r="J12" s="62"/>
      <c r="K12" s="2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7" customFormat="1" ht="15.75" customHeight="1" x14ac:dyDescent="0.5">
      <c r="A13" s="26">
        <v>9</v>
      </c>
      <c r="B13" s="83">
        <v>13513</v>
      </c>
      <c r="C13" s="86" t="s">
        <v>33</v>
      </c>
      <c r="D13" s="86" t="s">
        <v>140</v>
      </c>
      <c r="E13" s="87" t="s">
        <v>141</v>
      </c>
      <c r="F13" s="97"/>
      <c r="G13" s="95"/>
      <c r="H13" s="20"/>
      <c r="I13" s="20"/>
      <c r="J13" s="20"/>
      <c r="K13" s="2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7" customFormat="1" ht="15.75" customHeight="1" x14ac:dyDescent="0.5">
      <c r="A14" s="26">
        <v>10</v>
      </c>
      <c r="B14" s="88">
        <v>13516</v>
      </c>
      <c r="C14" s="89" t="s">
        <v>33</v>
      </c>
      <c r="D14" s="74" t="s">
        <v>142</v>
      </c>
      <c r="E14" s="90" t="s">
        <v>143</v>
      </c>
      <c r="F14" s="90"/>
      <c r="G14" s="90"/>
      <c r="H14" s="62"/>
      <c r="I14" s="62"/>
      <c r="J14" s="62"/>
      <c r="K14" s="2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7" customFormat="1" ht="15.75" customHeight="1" x14ac:dyDescent="0.5">
      <c r="A15" s="26">
        <v>11</v>
      </c>
      <c r="B15" s="88">
        <v>13562</v>
      </c>
      <c r="C15" s="74" t="s">
        <v>33</v>
      </c>
      <c r="D15" s="74" t="s">
        <v>144</v>
      </c>
      <c r="E15" s="90" t="s">
        <v>145</v>
      </c>
      <c r="F15" s="90"/>
      <c r="G15" s="74"/>
      <c r="H15" s="20"/>
      <c r="I15" s="20"/>
      <c r="J15" s="20"/>
      <c r="K15" s="21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7" customFormat="1" ht="15.75" customHeight="1" x14ac:dyDescent="0.5">
      <c r="A16" s="26">
        <v>12</v>
      </c>
      <c r="B16" s="88">
        <v>13569</v>
      </c>
      <c r="C16" s="89" t="s">
        <v>33</v>
      </c>
      <c r="D16" s="74" t="s">
        <v>146</v>
      </c>
      <c r="E16" s="90" t="s">
        <v>147</v>
      </c>
      <c r="F16" s="90"/>
      <c r="G16" s="90"/>
      <c r="H16" s="20"/>
      <c r="I16" s="20"/>
      <c r="J16" s="20"/>
      <c r="K16" s="21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7" customFormat="1" ht="15.75" customHeight="1" x14ac:dyDescent="0.5">
      <c r="A17" s="26">
        <v>13</v>
      </c>
      <c r="B17" s="24">
        <v>13384</v>
      </c>
      <c r="C17" s="91" t="s">
        <v>38</v>
      </c>
      <c r="D17" s="69" t="s">
        <v>148</v>
      </c>
      <c r="E17" s="78" t="s">
        <v>149</v>
      </c>
      <c r="F17" s="94"/>
      <c r="G17" s="69"/>
      <c r="H17" s="62"/>
      <c r="I17" s="62"/>
      <c r="J17" s="62"/>
      <c r="K17" s="21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7" customFormat="1" ht="15.75" customHeight="1" x14ac:dyDescent="0.5">
      <c r="A18" s="26">
        <v>14</v>
      </c>
      <c r="B18" s="24">
        <v>13418</v>
      </c>
      <c r="C18" s="91" t="s">
        <v>38</v>
      </c>
      <c r="D18" s="69" t="s">
        <v>150</v>
      </c>
      <c r="E18" s="78" t="s">
        <v>151</v>
      </c>
      <c r="F18" s="94"/>
      <c r="G18" s="69"/>
      <c r="H18" s="20"/>
      <c r="I18" s="20"/>
      <c r="J18" s="20"/>
      <c r="K18" s="21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17" customFormat="1" ht="15.75" customHeight="1" x14ac:dyDescent="0.5">
      <c r="A19" s="26">
        <v>15</v>
      </c>
      <c r="B19" s="24">
        <v>13465</v>
      </c>
      <c r="C19" s="91" t="s">
        <v>38</v>
      </c>
      <c r="D19" s="69" t="s">
        <v>152</v>
      </c>
      <c r="E19" s="78" t="s">
        <v>153</v>
      </c>
      <c r="F19" s="94"/>
      <c r="G19" s="69"/>
      <c r="H19" s="20"/>
      <c r="I19" s="20"/>
      <c r="J19" s="20"/>
      <c r="K19" s="21">
        <f t="shared" si="0"/>
        <v>0</v>
      </c>
      <c r="L19" s="3" t="str">
        <f t="shared" si="1"/>
        <v>0</v>
      </c>
      <c r="M19" s="3" t="str">
        <f t="shared" si="2"/>
        <v>ไม่ผ่าน</v>
      </c>
    </row>
    <row r="20" spans="1:13" s="17" customFormat="1" ht="15.75" customHeight="1" x14ac:dyDescent="0.5">
      <c r="A20" s="26">
        <v>16</v>
      </c>
      <c r="B20" s="83">
        <v>13493</v>
      </c>
      <c r="C20" s="80" t="s">
        <v>38</v>
      </c>
      <c r="D20" s="80" t="s">
        <v>154</v>
      </c>
      <c r="E20" s="92" t="s">
        <v>155</v>
      </c>
      <c r="F20" s="92"/>
      <c r="G20" s="92"/>
      <c r="H20" s="20"/>
      <c r="I20" s="20"/>
      <c r="J20" s="20"/>
      <c r="K20" s="21">
        <f t="shared" ref="K20:K25" si="3">SUM(D20,E20,H20,I20,J20)</f>
        <v>0</v>
      </c>
      <c r="L20" s="3" t="str">
        <f t="shared" ref="L20:L25" si="4">IF(K20&lt;=3,"0",IF(K20&lt;=7,"1",IF(K20&lt;=11,"2",IF(K20&gt;=12,"3"))))</f>
        <v>0</v>
      </c>
      <c r="M20" s="3" t="str">
        <f t="shared" ref="M20:M25" si="5">IF(K20&lt;=3,"ไม่ผ่าน",IF(K20&lt;=7,"ผ่าน",IF(K20&lt;=11,"ดี",IF(K20&gt;=12,"ดีเยี่ยม"))))</f>
        <v>ไม่ผ่าน</v>
      </c>
    </row>
    <row r="21" spans="1:13" s="17" customFormat="1" ht="15.75" customHeight="1" x14ac:dyDescent="0.5">
      <c r="A21" s="26">
        <v>17</v>
      </c>
      <c r="B21" s="83">
        <v>13586</v>
      </c>
      <c r="C21" s="93" t="s">
        <v>38</v>
      </c>
      <c r="D21" s="80" t="s">
        <v>156</v>
      </c>
      <c r="E21" s="92" t="s">
        <v>157</v>
      </c>
      <c r="F21" s="92"/>
      <c r="G21" s="92"/>
      <c r="H21" s="20"/>
      <c r="I21" s="20"/>
      <c r="J21" s="20"/>
      <c r="K21" s="21">
        <f t="shared" si="3"/>
        <v>0</v>
      </c>
      <c r="L21" s="3" t="str">
        <f t="shared" si="4"/>
        <v>0</v>
      </c>
      <c r="M21" s="3" t="str">
        <f t="shared" si="5"/>
        <v>ไม่ผ่าน</v>
      </c>
    </row>
    <row r="22" spans="1:13" s="17" customFormat="1" ht="15.75" customHeight="1" x14ac:dyDescent="0.5">
      <c r="A22" s="26">
        <v>18</v>
      </c>
      <c r="B22" s="91">
        <v>13612</v>
      </c>
      <c r="C22" s="91" t="s">
        <v>38</v>
      </c>
      <c r="D22" s="69" t="s">
        <v>158</v>
      </c>
      <c r="E22" s="94" t="s">
        <v>159</v>
      </c>
      <c r="F22" s="94"/>
      <c r="G22" s="94"/>
      <c r="H22" s="20"/>
      <c r="I22" s="20"/>
      <c r="J22" s="20"/>
      <c r="K22" s="21">
        <f t="shared" si="3"/>
        <v>0</v>
      </c>
      <c r="L22" s="3" t="str">
        <f t="shared" si="4"/>
        <v>0</v>
      </c>
      <c r="M22" s="3" t="str">
        <f t="shared" si="5"/>
        <v>ไม่ผ่าน</v>
      </c>
    </row>
    <row r="23" spans="1:13" s="17" customFormat="1" ht="15.75" customHeight="1" x14ac:dyDescent="0.5">
      <c r="A23" s="26">
        <v>19</v>
      </c>
      <c r="B23" s="83">
        <v>14186</v>
      </c>
      <c r="C23" s="89" t="s">
        <v>38</v>
      </c>
      <c r="D23" s="74" t="s">
        <v>160</v>
      </c>
      <c r="E23" s="90" t="s">
        <v>161</v>
      </c>
      <c r="F23" s="90"/>
      <c r="G23" s="90"/>
      <c r="H23" s="20"/>
      <c r="I23" s="20"/>
      <c r="J23" s="20"/>
      <c r="K23" s="21">
        <f t="shared" si="3"/>
        <v>0</v>
      </c>
      <c r="L23" s="3" t="str">
        <f t="shared" si="4"/>
        <v>0</v>
      </c>
      <c r="M23" s="3" t="str">
        <f t="shared" si="5"/>
        <v>ไม่ผ่าน</v>
      </c>
    </row>
    <row r="24" spans="1:13" s="17" customFormat="1" ht="15.75" customHeight="1" x14ac:dyDescent="0.5">
      <c r="A24" s="26">
        <v>20</v>
      </c>
      <c r="B24" s="83">
        <v>14229</v>
      </c>
      <c r="C24" s="93" t="s">
        <v>38</v>
      </c>
      <c r="D24" s="80" t="s">
        <v>162</v>
      </c>
      <c r="E24" s="92" t="s">
        <v>163</v>
      </c>
      <c r="F24" s="92"/>
      <c r="G24" s="92"/>
      <c r="H24" s="20"/>
      <c r="I24" s="20"/>
      <c r="J24" s="20"/>
      <c r="K24" s="21">
        <f t="shared" si="3"/>
        <v>0</v>
      </c>
      <c r="L24" s="3" t="str">
        <f t="shared" si="4"/>
        <v>0</v>
      </c>
      <c r="M24" s="3" t="str">
        <f t="shared" si="5"/>
        <v>ไม่ผ่าน</v>
      </c>
    </row>
    <row r="25" spans="1:13" s="17" customFormat="1" ht="15.75" customHeight="1" x14ac:dyDescent="0.5">
      <c r="A25" s="26">
        <v>21</v>
      </c>
      <c r="B25" s="83">
        <v>14788</v>
      </c>
      <c r="C25" s="89" t="s">
        <v>38</v>
      </c>
      <c r="D25" s="74" t="s">
        <v>164</v>
      </c>
      <c r="E25" s="90" t="s">
        <v>165</v>
      </c>
      <c r="F25" s="90"/>
      <c r="G25" s="90"/>
      <c r="H25" s="20"/>
      <c r="I25" s="20"/>
      <c r="J25" s="20"/>
      <c r="K25" s="21">
        <f t="shared" si="3"/>
        <v>0</v>
      </c>
      <c r="L25" s="3" t="str">
        <f t="shared" si="4"/>
        <v>0</v>
      </c>
      <c r="M25" s="3" t="str">
        <f t="shared" si="5"/>
        <v>ไม่ผ่าน</v>
      </c>
    </row>
    <row r="26" spans="1:13" s="17" customFormat="1" ht="12.75" customHeight="1" x14ac:dyDescent="0.5">
      <c r="A26" s="45"/>
      <c r="B26" s="45"/>
      <c r="C26" s="46"/>
      <c r="D26" s="60"/>
      <c r="E26" s="60"/>
      <c r="F26" s="144">
        <f>COUNTIF(L5:L25,3)</f>
        <v>0</v>
      </c>
      <c r="G26" s="144">
        <f>COUNTIF(L5:L25,2)</f>
        <v>0</v>
      </c>
      <c r="H26" s="144">
        <f>COUNTIF(L5:L25,1)</f>
        <v>0</v>
      </c>
      <c r="I26" s="144">
        <f>COUNTIF(L5:L25,0)</f>
        <v>21</v>
      </c>
      <c r="J26" s="47"/>
      <c r="K26" s="48"/>
      <c r="L26" s="44"/>
      <c r="M26" s="44"/>
    </row>
    <row r="27" spans="1:13" s="17" customFormat="1" ht="18.75" customHeight="1" x14ac:dyDescent="0.5">
      <c r="C27" s="30" t="s">
        <v>2</v>
      </c>
      <c r="D27" s="31"/>
      <c r="E27" s="31"/>
      <c r="F27" s="31"/>
      <c r="G27" s="31"/>
      <c r="H27" s="31"/>
      <c r="I27" s="31"/>
      <c r="J27" s="31"/>
      <c r="K27" s="30"/>
      <c r="L27" s="30"/>
      <c r="M27" s="30"/>
    </row>
    <row r="28" spans="1:13" s="17" customFormat="1" ht="13.5" customHeight="1" x14ac:dyDescent="0.5">
      <c r="C28" s="30" t="s">
        <v>13</v>
      </c>
      <c r="D28" s="31"/>
      <c r="E28" s="71"/>
      <c r="F28" s="71"/>
      <c r="G28" s="71"/>
      <c r="H28" s="71">
        <f>(F26*100)/21</f>
        <v>0</v>
      </c>
      <c r="I28" s="31"/>
      <c r="J28" s="31"/>
      <c r="K28" s="31" t="s">
        <v>18</v>
      </c>
      <c r="L28" s="30"/>
      <c r="M28" s="71">
        <f>(H26*100)/21</f>
        <v>0</v>
      </c>
    </row>
    <row r="29" spans="1:13" s="17" customFormat="1" ht="16.5" customHeight="1" x14ac:dyDescent="0.5">
      <c r="C29" s="30" t="s">
        <v>14</v>
      </c>
      <c r="D29" s="31"/>
      <c r="E29" s="71"/>
      <c r="F29" s="71"/>
      <c r="G29" s="71"/>
      <c r="H29" s="71">
        <f>(G26*100)/21</f>
        <v>0</v>
      </c>
      <c r="I29" s="31"/>
      <c r="J29" s="31"/>
      <c r="K29" s="31" t="s">
        <v>19</v>
      </c>
      <c r="L29" s="30"/>
      <c r="M29" s="71">
        <f>(I26*100)/21</f>
        <v>100</v>
      </c>
    </row>
    <row r="30" spans="1:13" s="17" customFormat="1" ht="19.5" customHeight="1" x14ac:dyDescent="0.5">
      <c r="C30" s="30" t="s">
        <v>15</v>
      </c>
      <c r="D30" s="31"/>
      <c r="E30" s="31"/>
      <c r="F30" s="31"/>
      <c r="G30" s="31"/>
      <c r="H30" s="31"/>
      <c r="I30" s="31"/>
      <c r="J30" s="30" t="s">
        <v>20</v>
      </c>
      <c r="K30" s="30"/>
      <c r="L30" s="30"/>
      <c r="M30" s="30"/>
    </row>
    <row r="31" spans="1:13" s="17" customFormat="1" ht="18.75" customHeight="1" x14ac:dyDescent="0.5">
      <c r="C31" s="30" t="s">
        <v>16</v>
      </c>
      <c r="D31" s="31"/>
      <c r="E31" s="31"/>
      <c r="F31" s="31"/>
      <c r="G31" s="31"/>
      <c r="H31" s="31"/>
      <c r="I31" s="31"/>
      <c r="J31" s="30" t="s">
        <v>24</v>
      </c>
      <c r="K31" s="30"/>
      <c r="L31" s="30"/>
      <c r="M31" s="30"/>
    </row>
    <row r="32" spans="1:13" s="17" customFormat="1" ht="13.5" customHeight="1" x14ac:dyDescent="0.5">
      <c r="C32" s="30" t="s">
        <v>17</v>
      </c>
      <c r="D32" s="31"/>
      <c r="E32" s="31"/>
      <c r="F32" s="31"/>
      <c r="G32" s="31"/>
      <c r="H32" s="31"/>
      <c r="I32" s="30" t="s">
        <v>22</v>
      </c>
      <c r="J32" s="30"/>
      <c r="K32" s="30"/>
      <c r="L32" s="30"/>
      <c r="M32" s="30"/>
    </row>
  </sheetData>
  <mergeCells count="9">
    <mergeCell ref="C3:E4"/>
    <mergeCell ref="C1:M1"/>
    <mergeCell ref="A2:M2"/>
    <mergeCell ref="A3:A4"/>
    <mergeCell ref="B3:B4"/>
    <mergeCell ref="K3:K4"/>
    <mergeCell ref="L3:L4"/>
    <mergeCell ref="M3:M4"/>
    <mergeCell ref="F3:J3"/>
  </mergeCells>
  <pageMargins left="0.7" right="0.7" top="0.75" bottom="0.75" header="0.3" footer="0.3"/>
  <pageSetup paperSize="9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opLeftCell="A17" workbookViewId="0">
      <selection activeCell="F37" sqref="F37"/>
    </sheetView>
  </sheetViews>
  <sheetFormatPr defaultRowHeight="13.8" x14ac:dyDescent="0.25"/>
  <cols>
    <col min="1" max="1" width="4" customWidth="1"/>
    <col min="2" max="2" width="7.5" customWidth="1"/>
    <col min="3" max="3" width="5.59765625" customWidth="1"/>
    <col min="4" max="4" width="8" customWidth="1"/>
    <col min="5" max="5" width="8.19921875" customWidth="1"/>
    <col min="6" max="10" width="3" customWidth="1"/>
    <col min="11" max="11" width="6.59765625" customWidth="1"/>
    <col min="12" max="12" width="7.3984375" customWidth="1"/>
    <col min="13" max="13" width="8.59765625" customWidth="1"/>
  </cols>
  <sheetData>
    <row r="1" spans="1:13" s="1" customFormat="1" ht="21" x14ac:dyDescent="0.6">
      <c r="A1" s="16"/>
      <c r="B1" s="16"/>
      <c r="C1" s="176" t="s">
        <v>2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1" customFormat="1" ht="18.75" customHeight="1" x14ac:dyDescent="0.6">
      <c r="A2" s="177" t="s">
        <v>28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1" customFormat="1" ht="17.25" customHeight="1" x14ac:dyDescent="0.5">
      <c r="A3" s="178" t="s">
        <v>3</v>
      </c>
      <c r="B3" s="179" t="s">
        <v>4</v>
      </c>
      <c r="C3" s="170" t="s">
        <v>5</v>
      </c>
      <c r="D3" s="171"/>
      <c r="E3" s="172"/>
      <c r="F3" s="186" t="s">
        <v>1</v>
      </c>
      <c r="G3" s="187"/>
      <c r="H3" s="187"/>
      <c r="I3" s="187"/>
      <c r="J3" s="188"/>
      <c r="K3" s="181" t="s">
        <v>0</v>
      </c>
      <c r="L3" s="183" t="s">
        <v>11</v>
      </c>
      <c r="M3" s="183" t="s">
        <v>12</v>
      </c>
    </row>
    <row r="4" spans="1:13" s="1" customFormat="1" ht="58.5" customHeight="1" x14ac:dyDescent="0.5">
      <c r="A4" s="178"/>
      <c r="B4" s="180"/>
      <c r="C4" s="173"/>
      <c r="D4" s="174"/>
      <c r="E4" s="175"/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82"/>
      <c r="L4" s="184"/>
      <c r="M4" s="185"/>
    </row>
    <row r="5" spans="1:13" s="1" customFormat="1" ht="12.75" customHeight="1" x14ac:dyDescent="0.5">
      <c r="A5" s="18">
        <v>1</v>
      </c>
      <c r="B5" s="99">
        <v>13325</v>
      </c>
      <c r="C5" s="89" t="s">
        <v>33</v>
      </c>
      <c r="D5" s="74" t="s">
        <v>146</v>
      </c>
      <c r="E5" s="90" t="s">
        <v>166</v>
      </c>
      <c r="F5" s="90"/>
      <c r="G5" s="90"/>
      <c r="H5" s="20"/>
      <c r="I5" s="20"/>
      <c r="J5" s="20"/>
      <c r="K5" s="21">
        <f t="shared" ref="K5:K14" si="0">SUM(D5,E5,H5,I5,J5)</f>
        <v>0</v>
      </c>
      <c r="L5" s="3" t="str">
        <f t="shared" ref="L5:L14" si="1"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2.75" customHeight="1" x14ac:dyDescent="0.5">
      <c r="A6" s="18">
        <v>2</v>
      </c>
      <c r="B6" s="99">
        <v>13329</v>
      </c>
      <c r="C6" s="89" t="s">
        <v>33</v>
      </c>
      <c r="D6" s="74" t="s">
        <v>167</v>
      </c>
      <c r="E6" s="90" t="s">
        <v>168</v>
      </c>
      <c r="F6" s="90"/>
      <c r="G6" s="90"/>
      <c r="H6" s="20"/>
      <c r="I6" s="20"/>
      <c r="J6" s="20"/>
      <c r="K6" s="21">
        <f t="shared" si="0"/>
        <v>0</v>
      </c>
      <c r="L6" s="3" t="str">
        <f t="shared" si="1"/>
        <v>0</v>
      </c>
      <c r="M6" s="3" t="str">
        <f t="shared" ref="M6:M18" si="2">IF(K6&lt;=3,"ไม่ผ่าน",IF(K6&lt;=7,"ผ่าน",IF(K6&lt;=11,"ดี",IF(K6&gt;=12,"ดีเยี่ยม"))))</f>
        <v>ไม่ผ่าน</v>
      </c>
    </row>
    <row r="7" spans="1:13" s="1" customFormat="1" ht="12.75" customHeight="1" x14ac:dyDescent="0.5">
      <c r="A7" s="18">
        <v>3</v>
      </c>
      <c r="B7" s="99">
        <v>13407</v>
      </c>
      <c r="C7" s="89" t="s">
        <v>33</v>
      </c>
      <c r="D7" s="74" t="s">
        <v>169</v>
      </c>
      <c r="E7" s="90" t="s">
        <v>170</v>
      </c>
      <c r="F7" s="90"/>
      <c r="G7" s="90"/>
      <c r="H7" s="20"/>
      <c r="I7" s="20"/>
      <c r="J7" s="20"/>
      <c r="K7" s="2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2.75" customHeight="1" x14ac:dyDescent="0.5">
      <c r="A8" s="18">
        <v>4</v>
      </c>
      <c r="B8" s="77">
        <v>13446</v>
      </c>
      <c r="C8" s="91" t="s">
        <v>33</v>
      </c>
      <c r="D8" s="69" t="s">
        <v>171</v>
      </c>
      <c r="E8" s="94" t="s">
        <v>172</v>
      </c>
      <c r="F8" s="94"/>
      <c r="G8" s="94"/>
      <c r="H8" s="20"/>
      <c r="I8" s="20"/>
      <c r="J8" s="20"/>
      <c r="K8" s="2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2.75" customHeight="1" x14ac:dyDescent="0.5">
      <c r="A9" s="18">
        <v>5</v>
      </c>
      <c r="B9" s="99">
        <v>13521</v>
      </c>
      <c r="C9" s="89" t="s">
        <v>33</v>
      </c>
      <c r="D9" s="74" t="s">
        <v>173</v>
      </c>
      <c r="E9" s="90" t="s">
        <v>174</v>
      </c>
      <c r="F9" s="90"/>
      <c r="G9" s="90"/>
      <c r="H9" s="20"/>
      <c r="I9" s="20"/>
      <c r="J9" s="20"/>
      <c r="K9" s="2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2.75" customHeight="1" x14ac:dyDescent="0.5">
      <c r="A10" s="18">
        <v>6</v>
      </c>
      <c r="B10" s="83">
        <v>13565</v>
      </c>
      <c r="C10" s="74" t="s">
        <v>33</v>
      </c>
      <c r="D10" s="74" t="s">
        <v>175</v>
      </c>
      <c r="E10" s="90" t="s">
        <v>176</v>
      </c>
      <c r="F10" s="90"/>
      <c r="G10" s="90"/>
      <c r="H10" s="20"/>
      <c r="I10" s="20"/>
      <c r="J10" s="20"/>
      <c r="K10" s="2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2.75" customHeight="1" x14ac:dyDescent="0.5">
      <c r="A11" s="18">
        <v>7</v>
      </c>
      <c r="B11" s="99">
        <v>13568</v>
      </c>
      <c r="C11" s="89" t="s">
        <v>33</v>
      </c>
      <c r="D11" s="74" t="s">
        <v>177</v>
      </c>
      <c r="E11" s="90" t="s">
        <v>178</v>
      </c>
      <c r="F11" s="90"/>
      <c r="G11" s="90"/>
      <c r="H11" s="20"/>
      <c r="I11" s="20"/>
      <c r="J11" s="20"/>
      <c r="K11" s="2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2.75" customHeight="1" x14ac:dyDescent="0.5">
      <c r="A12" s="18">
        <v>8</v>
      </c>
      <c r="B12" s="77">
        <v>13589</v>
      </c>
      <c r="C12" s="91" t="s">
        <v>33</v>
      </c>
      <c r="D12" s="69" t="s">
        <v>179</v>
      </c>
      <c r="E12" s="94" t="s">
        <v>180</v>
      </c>
      <c r="F12" s="94"/>
      <c r="G12" s="94"/>
      <c r="H12" s="20"/>
      <c r="I12" s="20"/>
      <c r="J12" s="20"/>
      <c r="K12" s="2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2.75" customHeight="1" x14ac:dyDescent="0.5">
      <c r="A13" s="18">
        <v>9</v>
      </c>
      <c r="B13" s="99">
        <v>13607</v>
      </c>
      <c r="C13" s="89" t="s">
        <v>33</v>
      </c>
      <c r="D13" s="74" t="s">
        <v>181</v>
      </c>
      <c r="E13" s="90" t="s">
        <v>182</v>
      </c>
      <c r="F13" s="90"/>
      <c r="G13" s="90"/>
      <c r="H13" s="20"/>
      <c r="I13" s="20"/>
      <c r="J13" s="20"/>
      <c r="K13" s="2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2.75" customHeight="1" x14ac:dyDescent="0.5">
      <c r="A14" s="18">
        <v>10</v>
      </c>
      <c r="B14" s="99">
        <v>13608</v>
      </c>
      <c r="C14" s="89" t="s">
        <v>33</v>
      </c>
      <c r="D14" s="74" t="s">
        <v>183</v>
      </c>
      <c r="E14" s="90" t="s">
        <v>184</v>
      </c>
      <c r="F14" s="90"/>
      <c r="G14" s="90"/>
      <c r="H14" s="20"/>
      <c r="I14" s="20"/>
      <c r="J14" s="20"/>
      <c r="K14" s="2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2.75" customHeight="1" x14ac:dyDescent="0.5">
      <c r="A15" s="18">
        <v>11</v>
      </c>
      <c r="B15" s="83">
        <v>14789</v>
      </c>
      <c r="C15" s="74" t="s">
        <v>33</v>
      </c>
      <c r="D15" s="74" t="s">
        <v>185</v>
      </c>
      <c r="E15" s="90" t="s">
        <v>186</v>
      </c>
      <c r="F15" s="90"/>
      <c r="G15" s="90"/>
      <c r="H15" s="20"/>
      <c r="I15" s="20"/>
      <c r="J15" s="20"/>
      <c r="K15" s="21">
        <f t="shared" ref="K15:K26" si="3">SUM(D15,E15,H15,I15,J15)</f>
        <v>0</v>
      </c>
      <c r="L15" s="3" t="str">
        <f t="shared" ref="L15:L26" si="4">IF(K15&lt;=3,"0",IF(K15&lt;=7,"1",IF(K15&lt;=11,"2",IF(K15&gt;=12,"3"))))</f>
        <v>0</v>
      </c>
      <c r="M15" s="3" t="str">
        <f t="shared" si="2"/>
        <v>ไม่ผ่าน</v>
      </c>
    </row>
    <row r="16" spans="1:13" s="1" customFormat="1" ht="12.75" customHeight="1" x14ac:dyDescent="0.5">
      <c r="A16" s="18">
        <v>12</v>
      </c>
      <c r="B16" s="83">
        <v>14790</v>
      </c>
      <c r="C16" s="74" t="s">
        <v>33</v>
      </c>
      <c r="D16" s="74" t="s">
        <v>187</v>
      </c>
      <c r="E16" s="90" t="s">
        <v>188</v>
      </c>
      <c r="F16" s="90"/>
      <c r="G16" s="90"/>
      <c r="H16" s="20"/>
      <c r="I16" s="20"/>
      <c r="J16" s="20"/>
      <c r="K16" s="21">
        <f t="shared" si="3"/>
        <v>0</v>
      </c>
      <c r="L16" s="3" t="str">
        <f t="shared" si="4"/>
        <v>0</v>
      </c>
      <c r="M16" s="3" t="str">
        <f t="shared" si="2"/>
        <v>ไม่ผ่าน</v>
      </c>
    </row>
    <row r="17" spans="1:25" s="1" customFormat="1" ht="12.75" customHeight="1" x14ac:dyDescent="0.5">
      <c r="A17" s="18">
        <v>13</v>
      </c>
      <c r="B17" s="83">
        <v>14791</v>
      </c>
      <c r="C17" s="74" t="s">
        <v>33</v>
      </c>
      <c r="D17" s="74" t="s">
        <v>171</v>
      </c>
      <c r="E17" s="90" t="s">
        <v>189</v>
      </c>
      <c r="F17" s="90"/>
      <c r="G17" s="90"/>
      <c r="H17" s="20"/>
      <c r="I17" s="20"/>
      <c r="J17" s="20"/>
      <c r="K17" s="21">
        <f t="shared" si="3"/>
        <v>0</v>
      </c>
      <c r="L17" s="3" t="str">
        <f t="shared" si="4"/>
        <v>0</v>
      </c>
      <c r="M17" s="3" t="str">
        <f t="shared" si="2"/>
        <v>ไม่ผ่าน</v>
      </c>
    </row>
    <row r="18" spans="1:25" s="1" customFormat="1" ht="12.75" customHeight="1" x14ac:dyDescent="0.5">
      <c r="A18" s="18">
        <v>14</v>
      </c>
      <c r="B18" s="83">
        <v>14792</v>
      </c>
      <c r="C18" s="74" t="s">
        <v>33</v>
      </c>
      <c r="D18" s="74" t="s">
        <v>190</v>
      </c>
      <c r="E18" s="90" t="s">
        <v>191</v>
      </c>
      <c r="F18" s="90"/>
      <c r="G18" s="90"/>
      <c r="H18" s="20"/>
      <c r="I18" s="20"/>
      <c r="J18" s="20"/>
      <c r="K18" s="21">
        <f t="shared" si="3"/>
        <v>0</v>
      </c>
      <c r="L18" s="3" t="str">
        <f t="shared" si="4"/>
        <v>0</v>
      </c>
      <c r="M18" s="3" t="str">
        <f t="shared" si="2"/>
        <v>ไม่ผ่าน</v>
      </c>
      <c r="Y18" s="1" t="s">
        <v>217</v>
      </c>
    </row>
    <row r="19" spans="1:25" s="1" customFormat="1" ht="12.75" customHeight="1" x14ac:dyDescent="0.5">
      <c r="A19" s="18">
        <v>15</v>
      </c>
      <c r="B19" s="83">
        <v>14793</v>
      </c>
      <c r="C19" s="74" t="s">
        <v>33</v>
      </c>
      <c r="D19" s="74" t="s">
        <v>192</v>
      </c>
      <c r="E19" s="90" t="s">
        <v>193</v>
      </c>
      <c r="F19" s="90"/>
      <c r="G19" s="90"/>
      <c r="H19" s="20"/>
      <c r="I19" s="20"/>
      <c r="J19" s="20"/>
      <c r="K19" s="21">
        <f t="shared" si="3"/>
        <v>0</v>
      </c>
      <c r="L19" s="3" t="str">
        <f t="shared" si="4"/>
        <v>0</v>
      </c>
      <c r="M19" s="3" t="str">
        <f t="shared" ref="M19:M36" si="5">IF(K19&lt;=3,"ไม่ผ่าน",IF(K19&lt;=7,"ผ่าน",IF(K19&lt;=11,"ดี",IF(K19&gt;=12,"ดีเยี่ยม"))))</f>
        <v>ไม่ผ่าน</v>
      </c>
    </row>
    <row r="20" spans="1:25" s="1" customFormat="1" ht="12.75" customHeight="1" x14ac:dyDescent="0.5">
      <c r="A20" s="18">
        <v>16</v>
      </c>
      <c r="B20" s="83">
        <v>14794</v>
      </c>
      <c r="C20" s="74" t="s">
        <v>33</v>
      </c>
      <c r="D20" s="74" t="s">
        <v>194</v>
      </c>
      <c r="E20" s="90" t="s">
        <v>195</v>
      </c>
      <c r="F20" s="90"/>
      <c r="G20" s="90"/>
      <c r="H20" s="20"/>
      <c r="I20" s="20"/>
      <c r="J20" s="20"/>
      <c r="K20" s="21">
        <f t="shared" si="3"/>
        <v>0</v>
      </c>
      <c r="L20" s="3" t="str">
        <f t="shared" si="4"/>
        <v>0</v>
      </c>
      <c r="M20" s="3" t="str">
        <f t="shared" si="5"/>
        <v>ไม่ผ่าน</v>
      </c>
    </row>
    <row r="21" spans="1:25" s="1" customFormat="1" ht="12.75" customHeight="1" x14ac:dyDescent="0.5">
      <c r="A21" s="18">
        <v>17</v>
      </c>
      <c r="B21" s="83">
        <v>14795</v>
      </c>
      <c r="C21" s="100" t="s">
        <v>33</v>
      </c>
      <c r="D21" s="100" t="s">
        <v>196</v>
      </c>
      <c r="E21" s="101" t="s">
        <v>197</v>
      </c>
      <c r="F21" s="101"/>
      <c r="G21" s="101"/>
      <c r="H21" s="20"/>
      <c r="I21" s="20"/>
      <c r="J21" s="20"/>
      <c r="K21" s="21">
        <f t="shared" si="3"/>
        <v>0</v>
      </c>
      <c r="L21" s="3" t="str">
        <f t="shared" si="4"/>
        <v>0</v>
      </c>
      <c r="M21" s="3" t="str">
        <f t="shared" si="5"/>
        <v>ไม่ผ่าน</v>
      </c>
    </row>
    <row r="22" spans="1:25" s="1" customFormat="1" ht="12.75" customHeight="1" x14ac:dyDescent="0.5">
      <c r="A22" s="18">
        <v>18</v>
      </c>
      <c r="B22" s="83">
        <v>14796</v>
      </c>
      <c r="C22" s="33" t="s">
        <v>33</v>
      </c>
      <c r="D22" s="33" t="s">
        <v>198</v>
      </c>
      <c r="E22" s="101" t="s">
        <v>199</v>
      </c>
      <c r="F22" s="103"/>
      <c r="G22" s="33"/>
      <c r="H22" s="20"/>
      <c r="I22" s="20"/>
      <c r="J22" s="20"/>
      <c r="K22" s="21">
        <f t="shared" si="3"/>
        <v>0</v>
      </c>
      <c r="L22" s="3" t="str">
        <f t="shared" si="4"/>
        <v>0</v>
      </c>
      <c r="M22" s="3" t="str">
        <f t="shared" si="5"/>
        <v>ไม่ผ่าน</v>
      </c>
    </row>
    <row r="23" spans="1:25" s="1" customFormat="1" ht="12.75" customHeight="1" x14ac:dyDescent="0.5">
      <c r="A23" s="18">
        <v>19</v>
      </c>
      <c r="B23" s="83">
        <v>14797</v>
      </c>
      <c r="C23" s="74" t="s">
        <v>33</v>
      </c>
      <c r="D23" s="74" t="s">
        <v>200</v>
      </c>
      <c r="E23" s="90" t="s">
        <v>201</v>
      </c>
      <c r="F23" s="90"/>
      <c r="G23" s="90"/>
      <c r="H23" s="20"/>
      <c r="I23" s="20"/>
      <c r="J23" s="20"/>
      <c r="K23" s="21">
        <f t="shared" si="3"/>
        <v>0</v>
      </c>
      <c r="L23" s="3" t="str">
        <f t="shared" si="4"/>
        <v>0</v>
      </c>
      <c r="M23" s="3" t="str">
        <f t="shared" si="5"/>
        <v>ไม่ผ่าน</v>
      </c>
    </row>
    <row r="24" spans="1:25" s="1" customFormat="1" ht="12.75" customHeight="1" x14ac:dyDescent="0.5">
      <c r="A24" s="18">
        <v>20</v>
      </c>
      <c r="B24" s="83">
        <v>14798</v>
      </c>
      <c r="C24" s="74" t="s">
        <v>33</v>
      </c>
      <c r="D24" s="74" t="s">
        <v>202</v>
      </c>
      <c r="E24" s="90" t="s">
        <v>203</v>
      </c>
      <c r="F24" s="90"/>
      <c r="G24" s="90"/>
      <c r="H24" s="20"/>
      <c r="I24" s="20"/>
      <c r="J24" s="20"/>
      <c r="K24" s="21">
        <f t="shared" si="3"/>
        <v>0</v>
      </c>
      <c r="L24" s="3" t="str">
        <f t="shared" si="4"/>
        <v>0</v>
      </c>
      <c r="M24" s="3" t="str">
        <f t="shared" si="5"/>
        <v>ไม่ผ่าน</v>
      </c>
    </row>
    <row r="25" spans="1:25" s="1" customFormat="1" ht="12.75" customHeight="1" x14ac:dyDescent="0.5">
      <c r="A25" s="18">
        <v>21</v>
      </c>
      <c r="B25" s="83">
        <v>14800</v>
      </c>
      <c r="C25" s="74" t="s">
        <v>33</v>
      </c>
      <c r="D25" s="74" t="s">
        <v>204</v>
      </c>
      <c r="E25" s="90" t="s">
        <v>205</v>
      </c>
      <c r="F25" s="90"/>
      <c r="G25" s="90"/>
      <c r="H25" s="20"/>
      <c r="I25" s="20"/>
      <c r="J25" s="20"/>
      <c r="K25" s="21">
        <f t="shared" si="3"/>
        <v>0</v>
      </c>
      <c r="L25" s="3" t="str">
        <f t="shared" si="4"/>
        <v>0</v>
      </c>
      <c r="M25" s="3" t="str">
        <f t="shared" si="5"/>
        <v>ไม่ผ่าน</v>
      </c>
    </row>
    <row r="26" spans="1:25" s="1" customFormat="1" ht="12.75" customHeight="1" x14ac:dyDescent="0.5">
      <c r="A26" s="18">
        <v>22</v>
      </c>
      <c r="B26" s="102">
        <v>15222</v>
      </c>
      <c r="C26" s="91" t="s">
        <v>33</v>
      </c>
      <c r="D26" s="69" t="s">
        <v>206</v>
      </c>
      <c r="E26" s="94" t="s">
        <v>207</v>
      </c>
      <c r="F26" s="94"/>
      <c r="G26" s="94"/>
      <c r="H26" s="20"/>
      <c r="I26" s="20"/>
      <c r="J26" s="20"/>
      <c r="K26" s="21">
        <f t="shared" si="3"/>
        <v>0</v>
      </c>
      <c r="L26" s="3" t="str">
        <f t="shared" si="4"/>
        <v>0</v>
      </c>
      <c r="M26" s="3" t="str">
        <f t="shared" si="5"/>
        <v>ไม่ผ่าน</v>
      </c>
    </row>
    <row r="27" spans="1:25" s="1" customFormat="1" ht="12.75" customHeight="1" x14ac:dyDescent="0.5">
      <c r="A27" s="18">
        <v>23</v>
      </c>
      <c r="B27" s="103">
        <v>13461</v>
      </c>
      <c r="C27" s="100" t="s">
        <v>38</v>
      </c>
      <c r="D27" s="100" t="s">
        <v>186</v>
      </c>
      <c r="E27" s="101" t="s">
        <v>208</v>
      </c>
      <c r="F27" s="101"/>
      <c r="G27" s="101"/>
      <c r="H27" s="20"/>
      <c r="I27" s="20"/>
      <c r="J27" s="20"/>
      <c r="K27" s="21">
        <f>SUM(D27,E27,H27,I27,J27)</f>
        <v>0</v>
      </c>
      <c r="L27" s="3" t="str">
        <f>IF(K27&lt;=3,"0",IF(K27&lt;=7,"1",IF(K27&lt;=11,"2",IF(K27&gt;=12,"3"))))</f>
        <v>0</v>
      </c>
      <c r="M27" s="3" t="str">
        <f t="shared" si="5"/>
        <v>ไม่ผ่าน</v>
      </c>
    </row>
    <row r="28" spans="1:25" s="1" customFormat="1" ht="12.75" customHeight="1" x14ac:dyDescent="0.5">
      <c r="A28" s="18">
        <v>24</v>
      </c>
      <c r="B28" s="83">
        <v>13497</v>
      </c>
      <c r="C28" s="74" t="s">
        <v>38</v>
      </c>
      <c r="D28" s="104" t="s">
        <v>209</v>
      </c>
      <c r="E28" s="105" t="s">
        <v>210</v>
      </c>
      <c r="F28" s="105"/>
      <c r="G28" s="105"/>
      <c r="H28" s="20"/>
      <c r="I28" s="20"/>
      <c r="J28" s="20"/>
      <c r="K28" s="21">
        <f>SUM(D28,E28,H28,I28,J28)</f>
        <v>0</v>
      </c>
      <c r="L28" s="3" t="str">
        <f>IF(K28&lt;=3,"0",IF(K28&lt;=7,"1",IF(K28&lt;=11,"2",IF(K28&gt;=12,"3"))))</f>
        <v>0</v>
      </c>
      <c r="M28" s="3" t="str">
        <f t="shared" si="5"/>
        <v>ไม่ผ่าน</v>
      </c>
    </row>
    <row r="29" spans="1:25" s="1" customFormat="1" ht="12.75" customHeight="1" x14ac:dyDescent="0.5">
      <c r="A29" s="18">
        <v>25</v>
      </c>
      <c r="B29" s="83">
        <v>13543</v>
      </c>
      <c r="C29" s="74" t="s">
        <v>38</v>
      </c>
      <c r="D29" s="104" t="s">
        <v>211</v>
      </c>
      <c r="E29" s="105" t="s">
        <v>212</v>
      </c>
      <c r="F29" s="105"/>
      <c r="G29" s="105"/>
      <c r="H29" s="20"/>
      <c r="I29" s="20"/>
      <c r="J29" s="20"/>
      <c r="K29" s="21">
        <f t="shared" ref="K29:K34" si="6">SUM(D29,E29,H29,I29,J29)</f>
        <v>0</v>
      </c>
      <c r="L29" s="3" t="str">
        <f t="shared" ref="L29:L34" si="7">IF(K29&lt;=3,"0",IF(K29&lt;=7,"1",IF(K29&lt;=11,"2",IF(K29&gt;=12,"3"))))</f>
        <v>0</v>
      </c>
      <c r="M29" s="3" t="str">
        <f t="shared" ref="M29:M34" si="8">IF(K29&lt;=3,"ไม่ผ่าน",IF(K29&lt;=7,"ผ่าน",IF(K29&lt;=11,"ดี",IF(K29&gt;=12,"ดีเยี่ยม"))))</f>
        <v>ไม่ผ่าน</v>
      </c>
    </row>
    <row r="30" spans="1:25" s="1" customFormat="1" ht="12.75" customHeight="1" x14ac:dyDescent="0.5">
      <c r="A30" s="18">
        <v>26</v>
      </c>
      <c r="B30" s="83">
        <v>14802</v>
      </c>
      <c r="C30" s="89" t="s">
        <v>38</v>
      </c>
      <c r="D30" s="74" t="s">
        <v>213</v>
      </c>
      <c r="E30" s="90" t="s">
        <v>214</v>
      </c>
      <c r="F30" s="105"/>
      <c r="G30" s="105"/>
      <c r="H30" s="20"/>
      <c r="I30" s="20"/>
      <c r="J30" s="20"/>
      <c r="K30" s="21">
        <f t="shared" si="6"/>
        <v>0</v>
      </c>
      <c r="L30" s="3" t="str">
        <f t="shared" si="7"/>
        <v>0</v>
      </c>
      <c r="M30" s="3" t="str">
        <f t="shared" si="8"/>
        <v>ไม่ผ่าน</v>
      </c>
    </row>
    <row r="31" spans="1:25" s="1" customFormat="1" ht="12.75" customHeight="1" x14ac:dyDescent="0.5">
      <c r="A31" s="18">
        <v>27</v>
      </c>
      <c r="B31" s="83">
        <v>14804</v>
      </c>
      <c r="C31" s="89" t="s">
        <v>38</v>
      </c>
      <c r="D31" s="74" t="s">
        <v>215</v>
      </c>
      <c r="E31" s="90" t="s">
        <v>216</v>
      </c>
      <c r="F31" s="105"/>
      <c r="G31" s="105"/>
      <c r="H31" s="20"/>
      <c r="I31" s="20"/>
      <c r="J31" s="20"/>
      <c r="K31" s="21">
        <f t="shared" si="6"/>
        <v>0</v>
      </c>
      <c r="L31" s="3" t="str">
        <f t="shared" si="7"/>
        <v>0</v>
      </c>
      <c r="M31" s="3" t="str">
        <f t="shared" si="8"/>
        <v>ไม่ผ่าน</v>
      </c>
    </row>
    <row r="32" spans="1:25" s="1" customFormat="1" ht="12.75" customHeight="1" x14ac:dyDescent="0.5">
      <c r="A32" s="18">
        <v>28</v>
      </c>
      <c r="B32" s="83">
        <v>14805</v>
      </c>
      <c r="C32" s="89" t="s">
        <v>38</v>
      </c>
      <c r="D32" s="74" t="s">
        <v>51</v>
      </c>
      <c r="E32" s="90" t="s">
        <v>218</v>
      </c>
      <c r="F32" s="105"/>
      <c r="G32" s="105"/>
      <c r="H32" s="20"/>
      <c r="I32" s="20"/>
      <c r="J32" s="20"/>
      <c r="K32" s="21">
        <f t="shared" si="6"/>
        <v>0</v>
      </c>
      <c r="L32" s="3" t="str">
        <f t="shared" si="7"/>
        <v>0</v>
      </c>
      <c r="M32" s="3" t="str">
        <f t="shared" si="8"/>
        <v>ไม่ผ่าน</v>
      </c>
    </row>
    <row r="33" spans="1:13" s="1" customFormat="1" ht="12.75" customHeight="1" x14ac:dyDescent="0.5">
      <c r="A33" s="18">
        <v>29</v>
      </c>
      <c r="B33" s="83">
        <v>14806</v>
      </c>
      <c r="C33" s="89" t="s">
        <v>38</v>
      </c>
      <c r="D33" s="74" t="s">
        <v>219</v>
      </c>
      <c r="E33" s="96" t="s">
        <v>220</v>
      </c>
      <c r="F33" s="105"/>
      <c r="G33" s="105"/>
      <c r="H33" s="20"/>
      <c r="I33" s="20"/>
      <c r="J33" s="20"/>
      <c r="K33" s="21">
        <f t="shared" si="6"/>
        <v>0</v>
      </c>
      <c r="L33" s="3" t="str">
        <f t="shared" si="7"/>
        <v>0</v>
      </c>
      <c r="M33" s="3" t="str">
        <f t="shared" si="8"/>
        <v>ไม่ผ่าน</v>
      </c>
    </row>
    <row r="34" spans="1:13" s="1" customFormat="1" ht="12.75" customHeight="1" x14ac:dyDescent="0.5">
      <c r="A34" s="18">
        <v>30</v>
      </c>
      <c r="B34" s="83">
        <v>14807</v>
      </c>
      <c r="C34" s="89" t="s">
        <v>38</v>
      </c>
      <c r="D34" s="74" t="s">
        <v>221</v>
      </c>
      <c r="E34" s="90" t="s">
        <v>222</v>
      </c>
      <c r="F34" s="105"/>
      <c r="G34" s="105"/>
      <c r="H34" s="20"/>
      <c r="I34" s="20"/>
      <c r="J34" s="20"/>
      <c r="K34" s="21">
        <f t="shared" si="6"/>
        <v>0</v>
      </c>
      <c r="L34" s="3" t="str">
        <f t="shared" si="7"/>
        <v>0</v>
      </c>
      <c r="M34" s="3" t="str">
        <f t="shared" si="8"/>
        <v>ไม่ผ่าน</v>
      </c>
    </row>
    <row r="35" spans="1:13" s="1" customFormat="1" ht="12.75" customHeight="1" x14ac:dyDescent="0.5">
      <c r="A35" s="18">
        <v>31</v>
      </c>
      <c r="B35" s="83">
        <v>14808</v>
      </c>
      <c r="C35" s="89" t="s">
        <v>38</v>
      </c>
      <c r="D35" s="74" t="s">
        <v>223</v>
      </c>
      <c r="E35" s="90" t="s">
        <v>224</v>
      </c>
      <c r="F35" s="105"/>
      <c r="G35" s="105"/>
      <c r="H35" s="20"/>
      <c r="I35" s="20"/>
      <c r="J35" s="20"/>
      <c r="K35" s="21">
        <f>SUM(D35,E35,H35,I35,J35)</f>
        <v>0</v>
      </c>
      <c r="L35" s="3" t="str">
        <f>IF(K35&lt;=3,"0",IF(K35&lt;=7,"1",IF(K35&lt;=11,"2",IF(K35&gt;=12,"3"))))</f>
        <v>0</v>
      </c>
      <c r="M35" s="3" t="str">
        <f t="shared" si="5"/>
        <v>ไม่ผ่าน</v>
      </c>
    </row>
    <row r="36" spans="1:13" s="1" customFormat="1" ht="12.75" customHeight="1" x14ac:dyDescent="0.5">
      <c r="A36" s="18">
        <v>32</v>
      </c>
      <c r="B36" s="24">
        <v>15195</v>
      </c>
      <c r="C36" s="91" t="s">
        <v>38</v>
      </c>
      <c r="D36" s="69" t="s">
        <v>225</v>
      </c>
      <c r="E36" s="94" t="s">
        <v>226</v>
      </c>
      <c r="F36" s="90"/>
      <c r="G36" s="90"/>
      <c r="H36" s="20"/>
      <c r="I36" s="20"/>
      <c r="J36" s="20"/>
      <c r="K36" s="21">
        <f>SUM(D36,E36,H36,I36,J36)</f>
        <v>0</v>
      </c>
      <c r="L36" s="3" t="str">
        <f>IF(K36&lt;=3,"0",IF(K36&lt;=7,"1",IF(K36&lt;=11,"2",IF(K36&gt;=12,"3"))))</f>
        <v>0</v>
      </c>
      <c r="M36" s="3" t="str">
        <f t="shared" si="5"/>
        <v>ไม่ผ่าน</v>
      </c>
    </row>
    <row r="37" spans="1:13" s="1" customFormat="1" ht="12.75" customHeight="1" x14ac:dyDescent="0.5">
      <c r="A37" s="42"/>
      <c r="B37" s="106"/>
      <c r="C37" s="107"/>
      <c r="D37" s="107"/>
      <c r="E37" s="107"/>
      <c r="F37" s="107"/>
      <c r="G37" s="107"/>
      <c r="H37" s="50"/>
      <c r="I37" s="50"/>
      <c r="J37" s="50"/>
      <c r="K37" s="48"/>
      <c r="L37" s="44"/>
      <c r="M37" s="44"/>
    </row>
    <row r="38" spans="1:13" s="52" customFormat="1" ht="15.75" customHeight="1" x14ac:dyDescent="0.6">
      <c r="A38" s="49"/>
      <c r="B38" s="34"/>
      <c r="C38" s="35"/>
      <c r="D38" s="60"/>
      <c r="E38" s="60"/>
      <c r="F38" s="144">
        <f>COUNTIF(L5:L36,3)</f>
        <v>0</v>
      </c>
      <c r="G38" s="144">
        <f>COUNTIF(N5:N36,2)</f>
        <v>0</v>
      </c>
      <c r="H38" s="144">
        <f>COUNTIF(L5:L36,1)</f>
        <v>0</v>
      </c>
      <c r="I38" s="144">
        <f>COUNTIF(L5:L36,0)</f>
        <v>32</v>
      </c>
      <c r="J38" s="50"/>
      <c r="K38" s="51"/>
      <c r="L38" s="51"/>
      <c r="M38" s="51"/>
    </row>
    <row r="39" spans="1:13" s="1" customFormat="1" ht="21" x14ac:dyDescent="0.5">
      <c r="A39" s="17"/>
      <c r="B39" s="29"/>
      <c r="C39" s="17" t="s">
        <v>2</v>
      </c>
      <c r="D39" s="22"/>
      <c r="E39" s="22"/>
      <c r="F39" s="22"/>
      <c r="G39" s="22"/>
      <c r="H39" s="22"/>
      <c r="I39" s="22"/>
      <c r="J39" s="22"/>
      <c r="K39" s="17"/>
      <c r="L39" s="17"/>
      <c r="M39" s="17"/>
    </row>
    <row r="40" spans="1:13" s="1" customFormat="1" ht="21" x14ac:dyDescent="0.5">
      <c r="A40" s="17"/>
      <c r="B40" s="29"/>
      <c r="C40" s="17" t="s">
        <v>13</v>
      </c>
      <c r="D40" s="22"/>
      <c r="E40" s="71"/>
      <c r="F40" s="71">
        <f>(F38*100)/32</f>
        <v>0</v>
      </c>
      <c r="G40" s="71"/>
      <c r="H40" s="22"/>
      <c r="I40" s="22"/>
      <c r="J40" s="22"/>
      <c r="K40" s="22" t="s">
        <v>18</v>
      </c>
      <c r="L40" s="17"/>
      <c r="M40" s="71">
        <f>(H38*100)/32</f>
        <v>0</v>
      </c>
    </row>
    <row r="41" spans="1:13" s="1" customFormat="1" ht="19.8" x14ac:dyDescent="0.5">
      <c r="A41" s="17"/>
      <c r="B41" s="17"/>
      <c r="C41" s="17" t="s">
        <v>14</v>
      </c>
      <c r="D41" s="22"/>
      <c r="E41" s="71"/>
      <c r="F41" s="71">
        <f>(G38*100)/32</f>
        <v>0</v>
      </c>
      <c r="G41" s="71"/>
      <c r="H41" s="22"/>
      <c r="I41" s="22"/>
      <c r="J41" s="22"/>
      <c r="K41" s="22" t="s">
        <v>19</v>
      </c>
      <c r="L41" s="17"/>
      <c r="M41" s="71">
        <f>(I38*100)/32</f>
        <v>100</v>
      </c>
    </row>
    <row r="42" spans="1:13" s="1" customFormat="1" ht="19.8" x14ac:dyDescent="0.5">
      <c r="A42" s="17"/>
      <c r="B42" s="17"/>
      <c r="C42" s="17" t="s">
        <v>15</v>
      </c>
      <c r="D42" s="22"/>
      <c r="E42" s="22"/>
      <c r="F42" s="22"/>
      <c r="G42" s="22"/>
      <c r="H42" s="22"/>
      <c r="I42" s="17" t="s">
        <v>20</v>
      </c>
      <c r="J42" s="22"/>
      <c r="K42" s="17"/>
      <c r="L42" s="17"/>
      <c r="M42" s="17"/>
    </row>
    <row r="43" spans="1:13" s="1" customFormat="1" ht="19.8" x14ac:dyDescent="0.5">
      <c r="A43" s="17"/>
      <c r="B43" s="17"/>
      <c r="C43" s="17" t="s">
        <v>16</v>
      </c>
      <c r="D43" s="22"/>
      <c r="E43" s="22"/>
      <c r="F43" s="22"/>
      <c r="G43" s="22"/>
      <c r="H43" s="22"/>
      <c r="I43" s="17" t="s">
        <v>24</v>
      </c>
      <c r="J43" s="22"/>
      <c r="K43" s="17"/>
      <c r="L43" s="17"/>
      <c r="M43" s="17"/>
    </row>
    <row r="44" spans="1:13" s="1" customFormat="1" ht="19.8" x14ac:dyDescent="0.5">
      <c r="A44" s="17"/>
      <c r="B44" s="17"/>
      <c r="C44" s="17" t="s">
        <v>17</v>
      </c>
      <c r="D44" s="22"/>
      <c r="E44" s="22"/>
      <c r="F44" s="22"/>
      <c r="G44" s="22"/>
      <c r="H44" s="22"/>
      <c r="I44" s="17" t="s">
        <v>22</v>
      </c>
      <c r="J44" s="22"/>
      <c r="K44" s="17"/>
      <c r="L44" s="17"/>
      <c r="M44" s="17"/>
    </row>
  </sheetData>
  <mergeCells count="9">
    <mergeCell ref="C3:E4"/>
    <mergeCell ref="C1:M1"/>
    <mergeCell ref="A2:M2"/>
    <mergeCell ref="A3:A4"/>
    <mergeCell ref="B3:B4"/>
    <mergeCell ref="K3:K4"/>
    <mergeCell ref="L3:L4"/>
    <mergeCell ref="M3:M4"/>
    <mergeCell ref="F3:J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C3" sqref="C3:E4"/>
    </sheetView>
  </sheetViews>
  <sheetFormatPr defaultRowHeight="13.8" x14ac:dyDescent="0.25"/>
  <cols>
    <col min="1" max="1" width="4.19921875" customWidth="1"/>
    <col min="2" max="2" width="7.09765625" customWidth="1"/>
    <col min="3" max="3" width="6.09765625" customWidth="1"/>
    <col min="4" max="4" width="8.69921875" customWidth="1"/>
    <col min="5" max="5" width="9.59765625" customWidth="1"/>
    <col min="6" max="10" width="3.8984375" customWidth="1"/>
    <col min="11" max="11" width="7.19921875" customWidth="1"/>
    <col min="12" max="12" width="7" customWidth="1"/>
    <col min="13" max="13" width="8.3984375" customWidth="1"/>
  </cols>
  <sheetData>
    <row r="1" spans="1:13" s="1" customFormat="1" ht="21" x14ac:dyDescent="0.6">
      <c r="A1" s="16"/>
      <c r="B1" s="16"/>
      <c r="C1" s="16"/>
      <c r="D1" s="16"/>
      <c r="E1" s="176" t="s">
        <v>2</v>
      </c>
      <c r="F1" s="176"/>
      <c r="G1" s="176"/>
      <c r="H1" s="176"/>
      <c r="I1" s="176"/>
      <c r="J1" s="176"/>
      <c r="K1" s="176"/>
      <c r="L1" s="176"/>
      <c r="M1" s="176"/>
    </row>
    <row r="2" spans="1:13" s="1" customFormat="1" ht="29.25" customHeight="1" x14ac:dyDescent="0.6">
      <c r="A2" s="177" t="s">
        <v>29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1" customFormat="1" ht="21" customHeight="1" x14ac:dyDescent="0.5">
      <c r="A3" s="178" t="s">
        <v>3</v>
      </c>
      <c r="B3" s="179" t="s">
        <v>4</v>
      </c>
      <c r="C3" s="170" t="s">
        <v>5</v>
      </c>
      <c r="D3" s="171"/>
      <c r="E3" s="172"/>
      <c r="F3" s="189" t="s">
        <v>1</v>
      </c>
      <c r="G3" s="189"/>
      <c r="H3" s="189"/>
      <c r="I3" s="189"/>
      <c r="J3" s="189"/>
      <c r="K3" s="181" t="s">
        <v>0</v>
      </c>
      <c r="L3" s="183" t="s">
        <v>11</v>
      </c>
      <c r="M3" s="183" t="s">
        <v>12</v>
      </c>
    </row>
    <row r="4" spans="1:13" s="1" customFormat="1" ht="58.5" customHeight="1" x14ac:dyDescent="0.5">
      <c r="A4" s="178"/>
      <c r="B4" s="180"/>
      <c r="C4" s="173"/>
      <c r="D4" s="174"/>
      <c r="E4" s="175"/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82"/>
      <c r="L4" s="184"/>
      <c r="M4" s="185"/>
    </row>
    <row r="5" spans="1:13" s="15" customFormat="1" ht="14.25" customHeight="1" x14ac:dyDescent="0.5">
      <c r="A5" s="18">
        <v>1</v>
      </c>
      <c r="B5" s="83">
        <v>13361</v>
      </c>
      <c r="C5" s="89" t="s">
        <v>33</v>
      </c>
      <c r="D5" s="74" t="s">
        <v>227</v>
      </c>
      <c r="E5" s="90" t="s">
        <v>228</v>
      </c>
      <c r="F5" s="20"/>
      <c r="G5" s="20"/>
      <c r="H5" s="20"/>
      <c r="I5" s="20"/>
      <c r="J5" s="20"/>
      <c r="K5" s="21">
        <f t="shared" ref="K5:K22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5" customFormat="1" ht="14.25" customHeight="1" x14ac:dyDescent="0.5">
      <c r="A6" s="18">
        <v>2</v>
      </c>
      <c r="B6" s="83">
        <v>13475</v>
      </c>
      <c r="C6" s="89" t="s">
        <v>33</v>
      </c>
      <c r="D6" s="74" t="s">
        <v>75</v>
      </c>
      <c r="E6" s="90" t="s">
        <v>229</v>
      </c>
      <c r="F6" s="20"/>
      <c r="G6" s="20"/>
      <c r="H6" s="20"/>
      <c r="I6" s="20"/>
      <c r="J6" s="20"/>
      <c r="K6" s="21">
        <f t="shared" si="0"/>
        <v>0</v>
      </c>
      <c r="L6" s="3" t="str">
        <f t="shared" ref="L6:L22" si="1">IF(K6&lt;=3,"0",IF(K6&lt;=7,"1",IF(K6&lt;=11,"2",IF(K6&gt;=12,"3"))))</f>
        <v>0</v>
      </c>
      <c r="M6" s="3" t="str">
        <f t="shared" ref="M6:M17" si="2">IF(K6&lt;=3,"ไม่ผ่าน",IF(K6&lt;=7,"ผ่าน",IF(K6&lt;=11,"ดี",IF(K6&gt;=12,"ดีเยี่ยม"))))</f>
        <v>ไม่ผ่าน</v>
      </c>
    </row>
    <row r="7" spans="1:13" s="15" customFormat="1" ht="14.25" customHeight="1" x14ac:dyDescent="0.5">
      <c r="A7" s="18">
        <v>3</v>
      </c>
      <c r="B7" s="83">
        <v>13512</v>
      </c>
      <c r="C7" s="89" t="s">
        <v>33</v>
      </c>
      <c r="D7" s="74" t="s">
        <v>230</v>
      </c>
      <c r="E7" s="90" t="s">
        <v>231</v>
      </c>
      <c r="F7" s="20"/>
      <c r="G7" s="20"/>
      <c r="H7" s="20"/>
      <c r="I7" s="20"/>
      <c r="J7" s="20"/>
      <c r="K7" s="2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5" customFormat="1" ht="14.25" customHeight="1" x14ac:dyDescent="0.5">
      <c r="A8" s="18">
        <v>4</v>
      </c>
      <c r="B8" s="83">
        <v>13514</v>
      </c>
      <c r="C8" s="89" t="s">
        <v>33</v>
      </c>
      <c r="D8" s="74" t="s">
        <v>232</v>
      </c>
      <c r="E8" s="90" t="s">
        <v>233</v>
      </c>
      <c r="F8" s="20"/>
      <c r="G8" s="20"/>
      <c r="H8" s="20"/>
      <c r="I8" s="20"/>
      <c r="J8" s="20"/>
      <c r="K8" s="2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5" customFormat="1" ht="14.25" customHeight="1" x14ac:dyDescent="0.5">
      <c r="A9" s="18">
        <v>5</v>
      </c>
      <c r="B9" s="83">
        <v>13523</v>
      </c>
      <c r="C9" s="89" t="s">
        <v>33</v>
      </c>
      <c r="D9" s="74" t="s">
        <v>234</v>
      </c>
      <c r="E9" s="108" t="s">
        <v>235</v>
      </c>
      <c r="F9" s="20"/>
      <c r="G9" s="20"/>
      <c r="H9" s="20"/>
      <c r="I9" s="20"/>
      <c r="J9" s="20"/>
      <c r="K9" s="2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5" customFormat="1" ht="14.25" customHeight="1" x14ac:dyDescent="0.5">
      <c r="A10" s="18">
        <v>6</v>
      </c>
      <c r="B10" s="83">
        <v>13550</v>
      </c>
      <c r="C10" s="89" t="s">
        <v>33</v>
      </c>
      <c r="D10" s="74" t="s">
        <v>236</v>
      </c>
      <c r="E10" s="90" t="s">
        <v>237</v>
      </c>
      <c r="F10" s="20"/>
      <c r="G10" s="20"/>
      <c r="H10" s="20"/>
      <c r="I10" s="20"/>
      <c r="J10" s="20"/>
      <c r="K10" s="2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5" customFormat="1" ht="14.25" customHeight="1" x14ac:dyDescent="0.5">
      <c r="A11" s="18">
        <v>7</v>
      </c>
      <c r="B11" s="83">
        <v>13564</v>
      </c>
      <c r="C11" s="89" t="s">
        <v>33</v>
      </c>
      <c r="D11" s="74" t="s">
        <v>238</v>
      </c>
      <c r="E11" s="90" t="s">
        <v>239</v>
      </c>
      <c r="F11" s="20"/>
      <c r="G11" s="20"/>
      <c r="H11" s="20"/>
      <c r="I11" s="20"/>
      <c r="J11" s="20"/>
      <c r="K11" s="2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5" customFormat="1" ht="14.25" customHeight="1" x14ac:dyDescent="0.5">
      <c r="A12" s="18">
        <v>8</v>
      </c>
      <c r="B12" s="83">
        <v>13572</v>
      </c>
      <c r="C12" s="89" t="s">
        <v>33</v>
      </c>
      <c r="D12" s="74" t="s">
        <v>240</v>
      </c>
      <c r="E12" s="90" t="s">
        <v>241</v>
      </c>
      <c r="F12" s="20"/>
      <c r="G12" s="20"/>
      <c r="H12" s="20"/>
      <c r="I12" s="20"/>
      <c r="J12" s="20"/>
      <c r="K12" s="2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5" customFormat="1" ht="14.25" customHeight="1" x14ac:dyDescent="0.5">
      <c r="A13" s="18">
        <v>9</v>
      </c>
      <c r="B13" s="83">
        <v>13599</v>
      </c>
      <c r="C13" s="89" t="s">
        <v>33</v>
      </c>
      <c r="D13" s="74" t="s">
        <v>242</v>
      </c>
      <c r="E13" s="90" t="s">
        <v>243</v>
      </c>
      <c r="F13" s="20"/>
      <c r="G13" s="20"/>
      <c r="H13" s="20"/>
      <c r="I13" s="20"/>
      <c r="J13" s="20"/>
      <c r="K13" s="2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5" customFormat="1" ht="14.25" customHeight="1" x14ac:dyDescent="0.5">
      <c r="A14" s="18">
        <v>10</v>
      </c>
      <c r="B14" s="24">
        <v>13600</v>
      </c>
      <c r="C14" s="91" t="s">
        <v>33</v>
      </c>
      <c r="D14" s="69" t="s">
        <v>244</v>
      </c>
      <c r="E14" s="94" t="s">
        <v>245</v>
      </c>
      <c r="F14" s="20"/>
      <c r="G14" s="20"/>
      <c r="H14" s="20"/>
      <c r="I14" s="20"/>
      <c r="J14" s="20"/>
      <c r="K14" s="2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5" customFormat="1" ht="14.25" customHeight="1" x14ac:dyDescent="0.5">
      <c r="A15" s="18">
        <v>11</v>
      </c>
      <c r="B15" s="24">
        <v>14810</v>
      </c>
      <c r="C15" s="109" t="s">
        <v>33</v>
      </c>
      <c r="D15" s="69" t="s">
        <v>246</v>
      </c>
      <c r="E15" s="94" t="s">
        <v>247</v>
      </c>
      <c r="F15" s="20"/>
      <c r="G15" s="20"/>
      <c r="H15" s="20"/>
      <c r="I15" s="20"/>
      <c r="J15" s="20"/>
      <c r="K15" s="21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5" customFormat="1" ht="14.25" customHeight="1" x14ac:dyDescent="0.5">
      <c r="A16" s="18">
        <v>12</v>
      </c>
      <c r="B16" s="103">
        <v>14812</v>
      </c>
      <c r="C16" s="110" t="s">
        <v>33</v>
      </c>
      <c r="D16" s="100" t="s">
        <v>248</v>
      </c>
      <c r="E16" s="101" t="s">
        <v>249</v>
      </c>
      <c r="F16" s="20"/>
      <c r="G16" s="20"/>
      <c r="H16" s="20"/>
      <c r="I16" s="20"/>
      <c r="J16" s="20"/>
      <c r="K16" s="21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5" customFormat="1" ht="14.25" customHeight="1" x14ac:dyDescent="0.5">
      <c r="A17" s="18">
        <v>13</v>
      </c>
      <c r="B17" s="102">
        <v>15207</v>
      </c>
      <c r="C17" s="111" t="s">
        <v>33</v>
      </c>
      <c r="D17" s="112" t="s">
        <v>250</v>
      </c>
      <c r="E17" s="113" t="s">
        <v>251</v>
      </c>
      <c r="F17" s="20"/>
      <c r="G17" s="20"/>
      <c r="H17" s="20"/>
      <c r="I17" s="20"/>
      <c r="J17" s="20"/>
      <c r="K17" s="21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5" customFormat="1" ht="14.25" customHeight="1" x14ac:dyDescent="0.5">
      <c r="A18" s="18">
        <v>14</v>
      </c>
      <c r="B18" s="83">
        <v>13337</v>
      </c>
      <c r="C18" s="89" t="s">
        <v>38</v>
      </c>
      <c r="D18" s="74" t="s">
        <v>252</v>
      </c>
      <c r="E18" s="90" t="s">
        <v>253</v>
      </c>
      <c r="F18" s="20"/>
      <c r="G18" s="20"/>
      <c r="H18" s="20"/>
      <c r="I18" s="20"/>
      <c r="J18" s="20"/>
      <c r="K18" s="21">
        <f t="shared" si="0"/>
        <v>0</v>
      </c>
      <c r="L18" s="3" t="str">
        <f t="shared" si="1"/>
        <v>0</v>
      </c>
      <c r="M18" s="3" t="str">
        <f>IF(K18&lt;=3,"ไม่ผ่าน",IF(K18&lt;=7,"ผ่าน",IF(K18&lt;=11,"ดี",IF(K18&gt;=12,"ดีเยี่ยม"))))</f>
        <v>ไม่ผ่าน</v>
      </c>
    </row>
    <row r="19" spans="1:13" s="15" customFormat="1" ht="14.25" customHeight="1" x14ac:dyDescent="0.5">
      <c r="A19" s="18">
        <v>15</v>
      </c>
      <c r="B19" s="24">
        <v>13341</v>
      </c>
      <c r="C19" s="89" t="s">
        <v>38</v>
      </c>
      <c r="D19" s="74" t="s">
        <v>254</v>
      </c>
      <c r="E19" s="90" t="s">
        <v>255</v>
      </c>
      <c r="F19" s="20"/>
      <c r="G19" s="20"/>
      <c r="H19" s="20"/>
      <c r="I19" s="20"/>
      <c r="J19" s="20"/>
      <c r="K19" s="21">
        <f t="shared" si="0"/>
        <v>0</v>
      </c>
      <c r="L19" s="3" t="str">
        <f t="shared" si="1"/>
        <v>0</v>
      </c>
      <c r="M19" s="3" t="str">
        <f>IF(K19&lt;=3,"ไม่ผ่าน",IF(K19&lt;=7,"ผ่าน",IF(K19&lt;=11,"ดี",IF(K19&gt;=12,"ดีเยี่ยม"))))</f>
        <v>ไม่ผ่าน</v>
      </c>
    </row>
    <row r="20" spans="1:13" s="15" customFormat="1" ht="14.25" customHeight="1" x14ac:dyDescent="0.5">
      <c r="A20" s="18">
        <v>16</v>
      </c>
      <c r="B20" s="24">
        <v>13388</v>
      </c>
      <c r="C20" s="89" t="s">
        <v>38</v>
      </c>
      <c r="D20" s="74" t="s">
        <v>256</v>
      </c>
      <c r="E20" s="90" t="s">
        <v>257</v>
      </c>
      <c r="F20" s="20"/>
      <c r="G20" s="20"/>
      <c r="H20" s="20"/>
      <c r="I20" s="20"/>
      <c r="J20" s="20"/>
      <c r="K20" s="21">
        <f t="shared" si="0"/>
        <v>0</v>
      </c>
      <c r="L20" s="3" t="str">
        <f t="shared" si="1"/>
        <v>0</v>
      </c>
      <c r="M20" s="3" t="str">
        <f>IF(K20&lt;=3,"ไม่ผ่าน",IF(K20&lt;=7,"ผ่าน",IF(K20&lt;=11,"ดี",IF(K20&gt;=12,"ดีเยี่ยม"))))</f>
        <v>ไม่ผ่าน</v>
      </c>
    </row>
    <row r="21" spans="1:13" s="15" customFormat="1" ht="14.25" customHeight="1" x14ac:dyDescent="0.5">
      <c r="A21" s="18">
        <v>17</v>
      </c>
      <c r="B21" s="83">
        <v>13420</v>
      </c>
      <c r="C21" s="89" t="s">
        <v>38</v>
      </c>
      <c r="D21" s="74" t="s">
        <v>258</v>
      </c>
      <c r="E21" s="90" t="s">
        <v>259</v>
      </c>
      <c r="F21" s="20"/>
      <c r="G21" s="20"/>
      <c r="H21" s="20"/>
      <c r="I21" s="20"/>
      <c r="J21" s="20"/>
      <c r="K21" s="21">
        <f t="shared" si="0"/>
        <v>0</v>
      </c>
      <c r="L21" s="3" t="str">
        <f t="shared" si="1"/>
        <v>0</v>
      </c>
      <c r="M21" s="3" t="str">
        <f>IF(K21&lt;=3,"ไม่ผ่าน",IF(K21&lt;=7,"ผ่าน",IF(K21&lt;=11,"ดี",IF(K21&gt;=12,"ดีเยี่ยม"))))</f>
        <v>ไม่ผ่าน</v>
      </c>
    </row>
    <row r="22" spans="1:13" s="15" customFormat="1" ht="14.25" customHeight="1" x14ac:dyDescent="0.5">
      <c r="A22" s="18">
        <v>18</v>
      </c>
      <c r="B22" s="83">
        <v>13422</v>
      </c>
      <c r="C22" s="89" t="s">
        <v>38</v>
      </c>
      <c r="D22" s="74" t="s">
        <v>260</v>
      </c>
      <c r="E22" s="90" t="s">
        <v>261</v>
      </c>
      <c r="F22" s="20"/>
      <c r="G22" s="20"/>
      <c r="H22" s="20"/>
      <c r="I22" s="20"/>
      <c r="J22" s="20"/>
      <c r="K22" s="21">
        <f t="shared" si="0"/>
        <v>0</v>
      </c>
      <c r="L22" s="3" t="str">
        <f t="shared" si="1"/>
        <v>0</v>
      </c>
      <c r="M22" s="3" t="str">
        <f>IF(K22&lt;=3,"ไม่ผ่าน",IF(K22&lt;=7,"ผ่าน",IF(K22&lt;=11,"ดี",IF(K22&gt;=12,"ดีเยี่ยม"))))</f>
        <v>ไม่ผ่าน</v>
      </c>
    </row>
    <row r="23" spans="1:13" s="15" customFormat="1" ht="14.25" customHeight="1" x14ac:dyDescent="0.5">
      <c r="A23" s="18">
        <v>19</v>
      </c>
      <c r="B23" s="24">
        <v>13581</v>
      </c>
      <c r="C23" s="89" t="s">
        <v>38</v>
      </c>
      <c r="D23" s="74" t="s">
        <v>262</v>
      </c>
      <c r="E23" s="90" t="s">
        <v>263</v>
      </c>
      <c r="F23" s="62"/>
      <c r="G23" s="62"/>
      <c r="H23" s="62"/>
      <c r="I23" s="62"/>
      <c r="J23" s="62"/>
      <c r="K23" s="21">
        <f t="shared" ref="K23:K28" si="3">SUM(F23,G23,H23,I23,J23)</f>
        <v>0</v>
      </c>
      <c r="L23" s="3" t="str">
        <f t="shared" ref="L23:L28" si="4">IF(K23&lt;=3,"0",IF(K23&lt;=7,"1",IF(K23&lt;=11,"2",IF(K23&gt;=12,"3"))))</f>
        <v>0</v>
      </c>
      <c r="M23" s="3" t="str">
        <f t="shared" ref="M23:M28" si="5">IF(K23&lt;=3,"ไม่ผ่าน",IF(K23&lt;=7,"ผ่าน",IF(K23&lt;=11,"ดี",IF(K23&gt;=12,"ดีเยี่ยม"))))</f>
        <v>ไม่ผ่าน</v>
      </c>
    </row>
    <row r="24" spans="1:13" s="15" customFormat="1" ht="14.25" customHeight="1" x14ac:dyDescent="0.5">
      <c r="A24" s="18">
        <v>20</v>
      </c>
      <c r="B24" s="83">
        <v>13617</v>
      </c>
      <c r="C24" s="89" t="s">
        <v>38</v>
      </c>
      <c r="D24" s="74" t="s">
        <v>264</v>
      </c>
      <c r="E24" s="114" t="s">
        <v>265</v>
      </c>
      <c r="F24" s="20"/>
      <c r="G24" s="20"/>
      <c r="H24" s="20"/>
      <c r="I24" s="20"/>
      <c r="J24" s="20"/>
      <c r="K24" s="21">
        <f t="shared" si="3"/>
        <v>0</v>
      </c>
      <c r="L24" s="3" t="str">
        <f t="shared" si="4"/>
        <v>0</v>
      </c>
      <c r="M24" s="3" t="str">
        <f t="shared" si="5"/>
        <v>ไม่ผ่าน</v>
      </c>
    </row>
    <row r="25" spans="1:13" s="15" customFormat="1" ht="14.25" customHeight="1" x14ac:dyDescent="0.5">
      <c r="A25" s="18">
        <v>21</v>
      </c>
      <c r="B25" s="83">
        <v>13619</v>
      </c>
      <c r="C25" s="115" t="s">
        <v>38</v>
      </c>
      <c r="D25" s="116" t="s">
        <v>266</v>
      </c>
      <c r="E25" s="117" t="s">
        <v>267</v>
      </c>
      <c r="F25" s="62"/>
      <c r="G25" s="62"/>
      <c r="H25" s="62"/>
      <c r="I25" s="62"/>
      <c r="J25" s="62"/>
      <c r="K25" s="21">
        <f t="shared" si="3"/>
        <v>0</v>
      </c>
      <c r="L25" s="3" t="str">
        <f t="shared" si="4"/>
        <v>0</v>
      </c>
      <c r="M25" s="3" t="str">
        <f t="shared" si="5"/>
        <v>ไม่ผ่าน</v>
      </c>
    </row>
    <row r="26" spans="1:13" s="15" customFormat="1" ht="14.25" customHeight="1" x14ac:dyDescent="0.5">
      <c r="A26" s="18">
        <v>22</v>
      </c>
      <c r="B26" s="83">
        <v>14813</v>
      </c>
      <c r="C26" s="115" t="s">
        <v>38</v>
      </c>
      <c r="D26" s="116" t="s">
        <v>268</v>
      </c>
      <c r="E26" s="117" t="s">
        <v>269</v>
      </c>
      <c r="F26" s="20"/>
      <c r="G26" s="20"/>
      <c r="H26" s="20"/>
      <c r="I26" s="20"/>
      <c r="J26" s="20"/>
      <c r="K26" s="21">
        <f t="shared" si="3"/>
        <v>0</v>
      </c>
      <c r="L26" s="3" t="str">
        <f t="shared" si="4"/>
        <v>0</v>
      </c>
      <c r="M26" s="3" t="str">
        <f t="shared" si="5"/>
        <v>ไม่ผ่าน</v>
      </c>
    </row>
    <row r="27" spans="1:13" s="15" customFormat="1" ht="14.25" customHeight="1" x14ac:dyDescent="0.5">
      <c r="A27" s="18">
        <v>23</v>
      </c>
      <c r="B27" s="83">
        <v>14814</v>
      </c>
      <c r="C27" s="89" t="s">
        <v>38</v>
      </c>
      <c r="D27" s="74" t="s">
        <v>270</v>
      </c>
      <c r="E27" s="90" t="s">
        <v>271</v>
      </c>
      <c r="F27" s="20"/>
      <c r="G27" s="20"/>
      <c r="H27" s="20"/>
      <c r="I27" s="20"/>
      <c r="J27" s="20"/>
      <c r="K27" s="21">
        <f t="shared" si="3"/>
        <v>0</v>
      </c>
      <c r="L27" s="3" t="str">
        <f t="shared" si="4"/>
        <v>0</v>
      </c>
      <c r="M27" s="3" t="str">
        <f t="shared" si="5"/>
        <v>ไม่ผ่าน</v>
      </c>
    </row>
    <row r="28" spans="1:13" s="15" customFormat="1" ht="14.25" customHeight="1" x14ac:dyDescent="0.5">
      <c r="A28" s="18">
        <v>24</v>
      </c>
      <c r="B28" s="83">
        <v>14815</v>
      </c>
      <c r="C28" s="91" t="s">
        <v>38</v>
      </c>
      <c r="D28" s="69" t="s">
        <v>272</v>
      </c>
      <c r="E28" s="94" t="s">
        <v>100</v>
      </c>
      <c r="F28" s="20"/>
      <c r="G28" s="20"/>
      <c r="H28" s="20"/>
      <c r="I28" s="20"/>
      <c r="J28" s="20"/>
      <c r="K28" s="21">
        <f t="shared" si="3"/>
        <v>0</v>
      </c>
      <c r="L28" s="3" t="str">
        <f t="shared" si="4"/>
        <v>0</v>
      </c>
      <c r="M28" s="3" t="str">
        <f t="shared" si="5"/>
        <v>ไม่ผ่าน</v>
      </c>
    </row>
    <row r="29" spans="1:13" s="15" customFormat="1" ht="14.25" customHeight="1" x14ac:dyDescent="0.5">
      <c r="A29" s="42"/>
      <c r="B29" s="25"/>
      <c r="C29" s="25"/>
      <c r="D29" s="25"/>
      <c r="E29" s="28"/>
      <c r="F29" s="47"/>
      <c r="G29" s="47"/>
      <c r="H29" s="47"/>
      <c r="I29" s="47"/>
      <c r="J29" s="47"/>
      <c r="K29" s="48"/>
      <c r="L29" s="44"/>
      <c r="M29" s="44"/>
    </row>
    <row r="30" spans="1:13" s="15" customFormat="1" ht="14.25" customHeight="1" x14ac:dyDescent="0.5">
      <c r="A30" s="53"/>
      <c r="B30" s="42"/>
      <c r="C30" s="42"/>
      <c r="D30" s="42"/>
      <c r="E30" s="28"/>
      <c r="F30" s="144">
        <f>COUNTIF(L5:L28,3)</f>
        <v>0</v>
      </c>
      <c r="G30" s="144">
        <f>COUNTIF(L5:L28,2)</f>
        <v>0</v>
      </c>
      <c r="H30" s="144">
        <f>COUNTIF(L5:L28,1)</f>
        <v>0</v>
      </c>
      <c r="I30" s="144">
        <f>COUNTIF(L5:L28,0)</f>
        <v>24</v>
      </c>
      <c r="J30" s="47"/>
      <c r="K30" s="48"/>
      <c r="L30" s="44"/>
      <c r="M30" s="44"/>
    </row>
    <row r="31" spans="1:13" s="1" customFormat="1" ht="19.8" x14ac:dyDescent="0.5">
      <c r="A31" s="17"/>
      <c r="B31" s="17"/>
      <c r="C31" s="17" t="s">
        <v>2</v>
      </c>
      <c r="D31" s="17"/>
      <c r="E31" s="17"/>
      <c r="F31" s="22"/>
      <c r="G31" s="22"/>
      <c r="H31" s="22"/>
      <c r="I31" s="22"/>
      <c r="J31" s="22"/>
      <c r="K31" s="17"/>
      <c r="L31" s="17"/>
      <c r="M31" s="17"/>
    </row>
    <row r="32" spans="1:13" s="1" customFormat="1" ht="19.8" x14ac:dyDescent="0.5">
      <c r="A32" s="17"/>
      <c r="B32" s="17"/>
      <c r="C32" s="17" t="s">
        <v>13</v>
      </c>
      <c r="D32" s="17"/>
      <c r="E32" s="17"/>
      <c r="F32" s="22"/>
      <c r="G32" s="71">
        <f>(F30*100)/24</f>
        <v>0</v>
      </c>
      <c r="H32" s="22"/>
      <c r="I32" s="22"/>
      <c r="J32" s="22"/>
      <c r="K32" s="22" t="s">
        <v>18</v>
      </c>
      <c r="L32" s="17"/>
      <c r="M32" s="71">
        <f>(H30*100)/24</f>
        <v>0</v>
      </c>
    </row>
    <row r="33" spans="1:13" s="1" customFormat="1" ht="19.8" x14ac:dyDescent="0.5">
      <c r="A33" s="17"/>
      <c r="B33" s="17"/>
      <c r="C33" s="17" t="s">
        <v>14</v>
      </c>
      <c r="D33" s="17"/>
      <c r="E33" s="17"/>
      <c r="F33" s="22"/>
      <c r="G33" s="71">
        <f>(G30*100)/24</f>
        <v>0</v>
      </c>
      <c r="H33" s="22"/>
      <c r="I33" s="22"/>
      <c r="J33" s="22"/>
      <c r="K33" s="22" t="s">
        <v>19</v>
      </c>
      <c r="L33" s="17"/>
      <c r="M33" s="71">
        <f>(I30*100)/24</f>
        <v>100</v>
      </c>
    </row>
    <row r="34" spans="1:13" s="1" customFormat="1" ht="19.8" x14ac:dyDescent="0.5">
      <c r="A34" s="17"/>
      <c r="B34" s="17"/>
      <c r="C34" s="17" t="s">
        <v>15</v>
      </c>
      <c r="D34" s="17"/>
      <c r="E34" s="17"/>
      <c r="F34" s="22"/>
      <c r="G34" s="22"/>
      <c r="H34" s="22"/>
      <c r="I34" s="17" t="s">
        <v>20</v>
      </c>
      <c r="J34" s="22"/>
      <c r="K34" s="17"/>
      <c r="L34" s="17"/>
      <c r="M34" s="17"/>
    </row>
    <row r="35" spans="1:13" s="1" customFormat="1" ht="19.8" x14ac:dyDescent="0.5">
      <c r="A35" s="17"/>
      <c r="B35" s="17"/>
      <c r="C35" s="17" t="s">
        <v>16</v>
      </c>
      <c r="D35" s="17"/>
      <c r="E35" s="17"/>
      <c r="F35" s="22"/>
      <c r="G35" s="22"/>
      <c r="H35" s="22"/>
      <c r="I35" s="17" t="s">
        <v>24</v>
      </c>
      <c r="J35" s="22"/>
      <c r="K35" s="17"/>
      <c r="L35" s="17"/>
      <c r="M35" s="17"/>
    </row>
    <row r="36" spans="1:13" s="1" customFormat="1" ht="19.8" x14ac:dyDescent="0.5">
      <c r="A36" s="17"/>
      <c r="B36" s="17"/>
      <c r="C36" s="17" t="s">
        <v>17</v>
      </c>
      <c r="D36" s="17"/>
      <c r="E36" s="17"/>
      <c r="F36" s="22"/>
      <c r="G36" s="22"/>
      <c r="H36" s="22"/>
      <c r="I36" s="17" t="s">
        <v>22</v>
      </c>
      <c r="J36" s="22"/>
      <c r="K36" s="17"/>
      <c r="L36" s="17"/>
      <c r="M36" s="17"/>
    </row>
  </sheetData>
  <mergeCells count="9">
    <mergeCell ref="E1:M1"/>
    <mergeCell ref="A2:M2"/>
    <mergeCell ref="A3:A4"/>
    <mergeCell ref="B3:B4"/>
    <mergeCell ref="F3:J3"/>
    <mergeCell ref="K3:K4"/>
    <mergeCell ref="L3:L4"/>
    <mergeCell ref="M3:M4"/>
    <mergeCell ref="C3:E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C3" sqref="C3:E4"/>
    </sheetView>
  </sheetViews>
  <sheetFormatPr defaultRowHeight="13.8" x14ac:dyDescent="0.25"/>
  <cols>
    <col min="1" max="1" width="3.8984375" customWidth="1"/>
    <col min="2" max="2" width="7.19921875" customWidth="1"/>
    <col min="3" max="3" width="6.3984375" customWidth="1"/>
    <col min="4" max="4" width="9.3984375" customWidth="1"/>
    <col min="5" max="5" width="10.09765625" customWidth="1"/>
    <col min="6" max="10" width="3.19921875" customWidth="1"/>
    <col min="11" max="11" width="6.3984375" customWidth="1"/>
    <col min="12" max="12" width="6.5" customWidth="1"/>
    <col min="13" max="13" width="8.3984375" customWidth="1"/>
  </cols>
  <sheetData>
    <row r="1" spans="1:13" s="1" customFormat="1" ht="21" x14ac:dyDescent="0.6">
      <c r="A1" s="16"/>
      <c r="B1" s="16"/>
      <c r="C1" s="16"/>
      <c r="D1" s="16"/>
      <c r="E1" s="176" t="s">
        <v>2</v>
      </c>
      <c r="F1" s="176"/>
      <c r="G1" s="176"/>
      <c r="H1" s="176"/>
      <c r="I1" s="176"/>
      <c r="J1" s="176"/>
      <c r="K1" s="176"/>
      <c r="L1" s="176"/>
      <c r="M1" s="176"/>
    </row>
    <row r="2" spans="1:13" s="1" customFormat="1" ht="19.5" customHeight="1" x14ac:dyDescent="0.6">
      <c r="A2" s="177" t="s">
        <v>30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1" customFormat="1" ht="21" customHeight="1" x14ac:dyDescent="0.5">
      <c r="A3" s="178" t="s">
        <v>3</v>
      </c>
      <c r="B3" s="179" t="s">
        <v>4</v>
      </c>
      <c r="C3" s="170" t="s">
        <v>5</v>
      </c>
      <c r="D3" s="171"/>
      <c r="E3" s="172"/>
      <c r="F3" s="189" t="s">
        <v>1</v>
      </c>
      <c r="G3" s="189"/>
      <c r="H3" s="189"/>
      <c r="I3" s="189"/>
      <c r="J3" s="189"/>
      <c r="K3" s="181" t="s">
        <v>0</v>
      </c>
      <c r="L3" s="183" t="s">
        <v>11</v>
      </c>
      <c r="M3" s="183" t="s">
        <v>12</v>
      </c>
    </row>
    <row r="4" spans="1:13" s="1" customFormat="1" ht="58.5" customHeight="1" x14ac:dyDescent="0.5">
      <c r="A4" s="178"/>
      <c r="B4" s="180"/>
      <c r="C4" s="173"/>
      <c r="D4" s="174"/>
      <c r="E4" s="175"/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82"/>
      <c r="L4" s="184"/>
      <c r="M4" s="185"/>
    </row>
    <row r="5" spans="1:13" s="1" customFormat="1" ht="17.25" customHeight="1" x14ac:dyDescent="0.5">
      <c r="A5" s="26">
        <v>1</v>
      </c>
      <c r="B5" s="72">
        <v>13328</v>
      </c>
      <c r="C5" s="73" t="s">
        <v>33</v>
      </c>
      <c r="D5" s="74" t="s">
        <v>273</v>
      </c>
      <c r="E5" s="90" t="s">
        <v>274</v>
      </c>
      <c r="F5" s="20"/>
      <c r="G5" s="20"/>
      <c r="H5" s="20"/>
      <c r="I5" s="20"/>
      <c r="J5" s="20"/>
      <c r="K5" s="21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5">
      <c r="A6" s="26">
        <v>2</v>
      </c>
      <c r="B6" s="72">
        <v>13406</v>
      </c>
      <c r="C6" s="73" t="s">
        <v>33</v>
      </c>
      <c r="D6" s="74" t="s">
        <v>275</v>
      </c>
      <c r="E6" s="90" t="s">
        <v>276</v>
      </c>
      <c r="F6" s="20"/>
      <c r="G6" s="20"/>
      <c r="H6" s="20"/>
      <c r="I6" s="20"/>
      <c r="J6" s="20"/>
      <c r="K6" s="21">
        <f t="shared" si="0"/>
        <v>0</v>
      </c>
      <c r="L6" s="3" t="str">
        <f t="shared" ref="L6:L29" si="1">IF(K6&lt;=3,"0",IF(K6&lt;=7,"1",IF(K6&lt;=11,"2",IF(K6&gt;=12,"3"))))</f>
        <v>0</v>
      </c>
      <c r="M6" s="3" t="str">
        <f t="shared" ref="M6:M15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5">
      <c r="A7" s="26">
        <v>3</v>
      </c>
      <c r="B7" s="72">
        <v>13452</v>
      </c>
      <c r="C7" s="73" t="s">
        <v>33</v>
      </c>
      <c r="D7" s="74" t="s">
        <v>277</v>
      </c>
      <c r="E7" s="114" t="s">
        <v>278</v>
      </c>
      <c r="F7" s="20"/>
      <c r="G7" s="20"/>
      <c r="H7" s="20"/>
      <c r="I7" s="20"/>
      <c r="J7" s="20"/>
      <c r="K7" s="2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5">
      <c r="A8" s="26">
        <v>4</v>
      </c>
      <c r="B8" s="72">
        <v>13477</v>
      </c>
      <c r="C8" s="73" t="s">
        <v>33</v>
      </c>
      <c r="D8" s="74" t="s">
        <v>198</v>
      </c>
      <c r="E8" s="90" t="s">
        <v>279</v>
      </c>
      <c r="F8" s="20"/>
      <c r="G8" s="20"/>
      <c r="H8" s="20"/>
      <c r="I8" s="20"/>
      <c r="J8" s="20"/>
      <c r="K8" s="2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 x14ac:dyDescent="0.5">
      <c r="A9" s="26">
        <v>5</v>
      </c>
      <c r="B9" s="72">
        <v>14817</v>
      </c>
      <c r="C9" s="73" t="s">
        <v>33</v>
      </c>
      <c r="D9" s="74" t="s">
        <v>280</v>
      </c>
      <c r="E9" s="90" t="s">
        <v>281</v>
      </c>
      <c r="F9" s="20"/>
      <c r="G9" s="20"/>
      <c r="H9" s="20"/>
      <c r="I9" s="20"/>
      <c r="J9" s="20"/>
      <c r="K9" s="2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5">
      <c r="A10" s="26">
        <v>6</v>
      </c>
      <c r="B10" s="72">
        <v>14818</v>
      </c>
      <c r="C10" s="73" t="s">
        <v>33</v>
      </c>
      <c r="D10" s="74" t="s">
        <v>282</v>
      </c>
      <c r="E10" s="90" t="s">
        <v>283</v>
      </c>
      <c r="F10" s="20"/>
      <c r="G10" s="20"/>
      <c r="H10" s="20"/>
      <c r="I10" s="20"/>
      <c r="J10" s="20"/>
      <c r="K10" s="2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5">
      <c r="A11" s="26">
        <v>7</v>
      </c>
      <c r="B11" s="72">
        <v>14820</v>
      </c>
      <c r="C11" s="73" t="s">
        <v>33</v>
      </c>
      <c r="D11" s="74" t="s">
        <v>277</v>
      </c>
      <c r="E11" s="90" t="s">
        <v>284</v>
      </c>
      <c r="F11" s="20"/>
      <c r="G11" s="20"/>
      <c r="H11" s="20"/>
      <c r="I11" s="20"/>
      <c r="J11" s="20"/>
      <c r="K11" s="2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5">
      <c r="A12" s="26">
        <v>8</v>
      </c>
      <c r="B12" s="72">
        <v>14821</v>
      </c>
      <c r="C12" s="73" t="s">
        <v>33</v>
      </c>
      <c r="D12" s="74" t="s">
        <v>285</v>
      </c>
      <c r="E12" s="90" t="s">
        <v>286</v>
      </c>
      <c r="F12" s="20"/>
      <c r="G12" s="20"/>
      <c r="H12" s="20"/>
      <c r="I12" s="20"/>
      <c r="J12" s="20"/>
      <c r="K12" s="2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5">
      <c r="A13" s="26">
        <v>9</v>
      </c>
      <c r="B13" s="72">
        <v>14822</v>
      </c>
      <c r="C13" s="73" t="s">
        <v>33</v>
      </c>
      <c r="D13" s="74" t="s">
        <v>287</v>
      </c>
      <c r="E13" s="90" t="s">
        <v>288</v>
      </c>
      <c r="F13" s="20"/>
      <c r="G13" s="20"/>
      <c r="H13" s="20"/>
      <c r="I13" s="20"/>
      <c r="J13" s="20"/>
      <c r="K13" s="2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5">
      <c r="A14" s="26">
        <v>10</v>
      </c>
      <c r="B14" s="72">
        <v>13343</v>
      </c>
      <c r="C14" s="73" t="s">
        <v>38</v>
      </c>
      <c r="D14" s="74" t="s">
        <v>289</v>
      </c>
      <c r="E14" s="90" t="s">
        <v>290</v>
      </c>
      <c r="F14" s="20"/>
      <c r="G14" s="20"/>
      <c r="H14" s="20"/>
      <c r="I14" s="20"/>
      <c r="J14" s="20"/>
      <c r="K14" s="2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5">
      <c r="A15" s="26">
        <v>11</v>
      </c>
      <c r="B15" s="72">
        <v>13379</v>
      </c>
      <c r="C15" s="107" t="s">
        <v>38</v>
      </c>
      <c r="D15" s="107" t="s">
        <v>291</v>
      </c>
      <c r="E15" s="107" t="s">
        <v>292</v>
      </c>
      <c r="F15" s="20"/>
      <c r="G15" s="20"/>
      <c r="H15" s="20"/>
      <c r="I15" s="20"/>
      <c r="J15" s="20"/>
      <c r="K15" s="21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7.25" customHeight="1" x14ac:dyDescent="0.5">
      <c r="A16" s="26">
        <v>12</v>
      </c>
      <c r="B16" s="72">
        <v>13381</v>
      </c>
      <c r="C16" s="73" t="s">
        <v>38</v>
      </c>
      <c r="D16" s="74" t="s">
        <v>293</v>
      </c>
      <c r="E16" s="90" t="s">
        <v>294</v>
      </c>
      <c r="F16" s="20"/>
      <c r="G16" s="20"/>
      <c r="H16" s="20"/>
      <c r="I16" s="20"/>
      <c r="J16" s="20"/>
      <c r="K16" s="21">
        <f t="shared" si="0"/>
        <v>0</v>
      </c>
      <c r="L16" s="3" t="str">
        <f t="shared" si="1"/>
        <v>0</v>
      </c>
      <c r="M16" s="3" t="str">
        <f t="shared" ref="M16:M29" si="3">IF(K16&lt;=3,"ไม่ผ่าน",IF(K16&lt;=7,"ผ่าน",IF(K16&lt;=11,"ดี",IF(K16&gt;=12,"ดีเยี่ยม"))))</f>
        <v>ไม่ผ่าน</v>
      </c>
    </row>
    <row r="17" spans="1:13" s="1" customFormat="1" ht="17.25" customHeight="1" x14ac:dyDescent="0.5">
      <c r="A17" s="26">
        <v>13</v>
      </c>
      <c r="B17" s="72">
        <v>13411</v>
      </c>
      <c r="C17" s="73" t="s">
        <v>38</v>
      </c>
      <c r="D17" s="74" t="s">
        <v>295</v>
      </c>
      <c r="E17" s="90" t="s">
        <v>296</v>
      </c>
      <c r="F17" s="20"/>
      <c r="G17" s="20"/>
      <c r="H17" s="20"/>
      <c r="I17" s="20"/>
      <c r="J17" s="20"/>
      <c r="K17" s="21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7.25" customHeight="1" x14ac:dyDescent="0.5">
      <c r="A18" s="26">
        <v>14</v>
      </c>
      <c r="B18" s="72">
        <v>13412</v>
      </c>
      <c r="C18" s="73" t="s">
        <v>38</v>
      </c>
      <c r="D18" s="74" t="s">
        <v>297</v>
      </c>
      <c r="E18" s="90" t="s">
        <v>298</v>
      </c>
      <c r="F18" s="20"/>
      <c r="G18" s="20"/>
      <c r="H18" s="20"/>
      <c r="I18" s="20"/>
      <c r="J18" s="20"/>
      <c r="K18" s="21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7.25" customHeight="1" x14ac:dyDescent="0.5">
      <c r="A19" s="26">
        <v>15</v>
      </c>
      <c r="B19" s="72">
        <v>13415</v>
      </c>
      <c r="C19" s="73" t="s">
        <v>38</v>
      </c>
      <c r="D19" s="74" t="s">
        <v>299</v>
      </c>
      <c r="E19" s="90" t="s">
        <v>300</v>
      </c>
      <c r="F19" s="20"/>
      <c r="G19" s="20"/>
      <c r="H19" s="20"/>
      <c r="I19" s="20"/>
      <c r="J19" s="20"/>
      <c r="K19" s="21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7.25" customHeight="1" x14ac:dyDescent="0.5">
      <c r="A20" s="26">
        <v>16</v>
      </c>
      <c r="B20" s="72">
        <v>13416</v>
      </c>
      <c r="C20" s="73" t="s">
        <v>38</v>
      </c>
      <c r="D20" s="74" t="s">
        <v>301</v>
      </c>
      <c r="E20" s="90" t="s">
        <v>302</v>
      </c>
      <c r="F20" s="20"/>
      <c r="G20" s="20"/>
      <c r="H20" s="20"/>
      <c r="I20" s="20"/>
      <c r="J20" s="20"/>
      <c r="K20" s="21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7.25" customHeight="1" x14ac:dyDescent="0.5">
      <c r="A21" s="26">
        <v>17</v>
      </c>
      <c r="B21" s="72">
        <v>13425</v>
      </c>
      <c r="C21" s="95" t="s">
        <v>38</v>
      </c>
      <c r="D21" s="95" t="s">
        <v>303</v>
      </c>
      <c r="E21" s="95" t="s">
        <v>304</v>
      </c>
      <c r="F21" s="20"/>
      <c r="G21" s="20"/>
      <c r="H21" s="20"/>
      <c r="I21" s="20"/>
      <c r="J21" s="20"/>
      <c r="K21" s="21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" customHeight="1" x14ac:dyDescent="0.5">
      <c r="A22" s="26">
        <v>18</v>
      </c>
      <c r="B22" s="118">
        <v>13432</v>
      </c>
      <c r="C22" s="77" t="s">
        <v>38</v>
      </c>
      <c r="D22" s="69" t="s">
        <v>305</v>
      </c>
      <c r="E22" s="94" t="s">
        <v>233</v>
      </c>
      <c r="F22" s="20"/>
      <c r="G22" s="20"/>
      <c r="H22" s="20"/>
      <c r="I22" s="20"/>
      <c r="J22" s="20"/>
      <c r="K22" s="21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5" customHeight="1" x14ac:dyDescent="0.5">
      <c r="A23" s="26">
        <v>19</v>
      </c>
      <c r="B23" s="72">
        <v>13466</v>
      </c>
      <c r="C23" s="73" t="s">
        <v>38</v>
      </c>
      <c r="D23" s="74" t="s">
        <v>306</v>
      </c>
      <c r="E23" s="90" t="s">
        <v>307</v>
      </c>
      <c r="F23" s="20"/>
      <c r="G23" s="20"/>
      <c r="H23" s="20"/>
      <c r="I23" s="20"/>
      <c r="J23" s="20"/>
      <c r="K23" s="21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5" customHeight="1" x14ac:dyDescent="0.5">
      <c r="A24" s="26">
        <v>20</v>
      </c>
      <c r="B24" s="72">
        <v>13538</v>
      </c>
      <c r="C24" s="73" t="s">
        <v>38</v>
      </c>
      <c r="D24" s="74" t="s">
        <v>308</v>
      </c>
      <c r="E24" s="90" t="s">
        <v>309</v>
      </c>
      <c r="F24" s="20"/>
      <c r="G24" s="20"/>
      <c r="H24" s="20"/>
      <c r="I24" s="20"/>
      <c r="J24" s="20"/>
      <c r="K24" s="21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5" customHeight="1" x14ac:dyDescent="0.5">
      <c r="A25" s="26">
        <v>21</v>
      </c>
      <c r="B25" s="72">
        <v>13621</v>
      </c>
      <c r="C25" s="73" t="s">
        <v>38</v>
      </c>
      <c r="D25" s="74" t="s">
        <v>310</v>
      </c>
      <c r="E25" s="90" t="s">
        <v>311</v>
      </c>
      <c r="F25" s="20"/>
      <c r="G25" s="20"/>
      <c r="H25" s="20"/>
      <c r="I25" s="20"/>
      <c r="J25" s="20"/>
      <c r="K25" s="21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5" customHeight="1" x14ac:dyDescent="0.5">
      <c r="A26" s="26">
        <v>22</v>
      </c>
      <c r="B26" s="72">
        <v>14824</v>
      </c>
      <c r="C26" s="73" t="s">
        <v>38</v>
      </c>
      <c r="D26" s="74" t="s">
        <v>312</v>
      </c>
      <c r="E26" s="90" t="s">
        <v>313</v>
      </c>
      <c r="F26" s="20"/>
      <c r="G26" s="20"/>
      <c r="H26" s="20"/>
      <c r="I26" s="20"/>
      <c r="J26" s="20"/>
      <c r="K26" s="21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5" customHeight="1" x14ac:dyDescent="0.5">
      <c r="A27" s="26">
        <v>23</v>
      </c>
      <c r="B27" s="72">
        <v>14825</v>
      </c>
      <c r="C27" s="73" t="s">
        <v>38</v>
      </c>
      <c r="D27" s="74" t="s">
        <v>314</v>
      </c>
      <c r="E27" s="90" t="s">
        <v>315</v>
      </c>
      <c r="F27" s="20"/>
      <c r="G27" s="20"/>
      <c r="H27" s="20"/>
      <c r="I27" s="20"/>
      <c r="J27" s="20"/>
      <c r="K27" s="21">
        <f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5" customHeight="1" x14ac:dyDescent="0.5">
      <c r="A28" s="26">
        <v>24</v>
      </c>
      <c r="B28" s="72">
        <v>14826</v>
      </c>
      <c r="C28" s="73" t="s">
        <v>38</v>
      </c>
      <c r="D28" s="74" t="s">
        <v>316</v>
      </c>
      <c r="E28" s="90" t="s">
        <v>317</v>
      </c>
      <c r="F28" s="20"/>
      <c r="G28" s="20"/>
      <c r="H28" s="20"/>
      <c r="I28" s="20"/>
      <c r="J28" s="20"/>
      <c r="K28" s="21">
        <f>SUM(F28,G28,H28,I28,J28)</f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5" customHeight="1" x14ac:dyDescent="0.5">
      <c r="A29" s="26">
        <v>25</v>
      </c>
      <c r="B29" s="83">
        <v>14827</v>
      </c>
      <c r="C29" s="89" t="s">
        <v>38</v>
      </c>
      <c r="D29" s="74" t="s">
        <v>318</v>
      </c>
      <c r="E29" s="90" t="s">
        <v>319</v>
      </c>
      <c r="F29" s="20"/>
      <c r="G29" s="20"/>
      <c r="H29" s="20"/>
      <c r="I29" s="20"/>
      <c r="J29" s="20"/>
      <c r="K29" s="21">
        <f>SUM(F29,G29,H29,I29,J29)</f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5" customHeight="1" x14ac:dyDescent="0.5">
      <c r="A30" s="26">
        <v>26</v>
      </c>
      <c r="B30" s="83">
        <v>14828</v>
      </c>
      <c r="C30" s="93" t="s">
        <v>38</v>
      </c>
      <c r="D30" s="80" t="s">
        <v>320</v>
      </c>
      <c r="E30" s="119" t="s">
        <v>321</v>
      </c>
      <c r="F30" s="62"/>
      <c r="G30" s="62"/>
      <c r="H30" s="62"/>
      <c r="I30" s="62"/>
      <c r="J30" s="62"/>
      <c r="K30" s="21">
        <f>SUM(F30,G30,H30,I30,J30)</f>
        <v>0</v>
      </c>
      <c r="L30" s="3" t="str">
        <f>IF(K30&lt;=3,"0",IF(K30&lt;=7,"1",IF(K30&lt;=11,"2",IF(K30&gt;=12,"3"))))</f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" customFormat="1" ht="15" customHeight="1" x14ac:dyDescent="0.5">
      <c r="A31" s="26">
        <v>27</v>
      </c>
      <c r="B31" s="83">
        <v>14829</v>
      </c>
      <c r="C31" s="89" t="s">
        <v>38</v>
      </c>
      <c r="D31" s="74" t="s">
        <v>322</v>
      </c>
      <c r="E31" s="90" t="s">
        <v>323</v>
      </c>
      <c r="F31" s="62"/>
      <c r="G31" s="62"/>
      <c r="H31" s="62"/>
      <c r="I31" s="62"/>
      <c r="J31" s="62"/>
      <c r="K31" s="21">
        <f>SUM(F31,G31,H31,I31,J31)</f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7.25" customHeight="1" x14ac:dyDescent="0.5">
      <c r="A32" s="45"/>
      <c r="B32" s="49"/>
      <c r="C32" s="49"/>
      <c r="D32" s="49"/>
      <c r="E32" s="54"/>
      <c r="F32" s="50"/>
      <c r="G32" s="50"/>
      <c r="H32" s="50"/>
      <c r="I32" s="50"/>
      <c r="J32" s="50"/>
      <c r="K32" s="51"/>
      <c r="L32" s="51"/>
      <c r="M32" s="51"/>
    </row>
    <row r="33" spans="1:13" s="52" customFormat="1" ht="17.25" customHeight="1" x14ac:dyDescent="0.5">
      <c r="A33" s="54"/>
      <c r="B33" s="49"/>
      <c r="C33" s="49"/>
      <c r="D33" s="49"/>
      <c r="E33" s="54"/>
      <c r="F33" s="144">
        <f>COUNTIF(L5:L31,3)</f>
        <v>0</v>
      </c>
      <c r="G33" s="144">
        <f>COUNTIF(L5:L31,2)</f>
        <v>0</v>
      </c>
      <c r="H33" s="144">
        <f>COUNTIF(L5:L31,1)</f>
        <v>0</v>
      </c>
      <c r="I33" s="144">
        <f>COUNTIF(L5:L31,0)</f>
        <v>27</v>
      </c>
      <c r="J33" s="50"/>
      <c r="K33" s="51"/>
      <c r="L33" s="51"/>
      <c r="M33" s="51"/>
    </row>
    <row r="34" spans="1:13" s="1" customFormat="1" ht="19.8" x14ac:dyDescent="0.5">
      <c r="A34" s="17"/>
      <c r="B34" s="17"/>
      <c r="C34" s="17" t="s">
        <v>2</v>
      </c>
      <c r="D34" s="17"/>
      <c r="E34" s="17"/>
      <c r="F34" s="22"/>
      <c r="G34" s="22"/>
      <c r="H34" s="22"/>
      <c r="I34" s="22"/>
      <c r="J34" s="22"/>
      <c r="K34" s="17"/>
      <c r="L34" s="17"/>
      <c r="M34" s="17"/>
    </row>
    <row r="35" spans="1:13" s="1" customFormat="1" ht="19.8" x14ac:dyDescent="0.5">
      <c r="A35" s="17"/>
      <c r="B35" s="17"/>
      <c r="C35" s="17" t="s">
        <v>13</v>
      </c>
      <c r="D35" s="17"/>
      <c r="E35" s="17"/>
      <c r="F35" s="22"/>
      <c r="G35" s="71">
        <f>(F33*100)/27</f>
        <v>0</v>
      </c>
      <c r="H35" s="22"/>
      <c r="I35" s="22"/>
      <c r="J35" s="22"/>
      <c r="K35" s="22" t="s">
        <v>18</v>
      </c>
      <c r="L35" s="17"/>
      <c r="M35" s="71">
        <f>(H33*100)/27</f>
        <v>0</v>
      </c>
    </row>
    <row r="36" spans="1:13" s="1" customFormat="1" ht="19.8" x14ac:dyDescent="0.5">
      <c r="A36" s="17"/>
      <c r="B36" s="17"/>
      <c r="C36" s="17" t="s">
        <v>14</v>
      </c>
      <c r="D36" s="17"/>
      <c r="E36" s="17"/>
      <c r="F36" s="22"/>
      <c r="G36" s="71">
        <f>(G33*100)/27</f>
        <v>0</v>
      </c>
      <c r="H36" s="22"/>
      <c r="I36" s="22"/>
      <c r="J36" s="22"/>
      <c r="K36" s="22" t="s">
        <v>19</v>
      </c>
      <c r="L36" s="17"/>
      <c r="M36" s="71">
        <f>(I33*100)/27</f>
        <v>100</v>
      </c>
    </row>
    <row r="37" spans="1:13" s="1" customFormat="1" ht="19.8" x14ac:dyDescent="0.5">
      <c r="A37" s="17"/>
      <c r="B37" s="17"/>
      <c r="C37" s="17" t="s">
        <v>15</v>
      </c>
      <c r="D37" s="17"/>
      <c r="E37" s="17"/>
      <c r="F37" s="22"/>
      <c r="G37" s="22"/>
      <c r="H37" s="22"/>
      <c r="I37" s="17" t="s">
        <v>20</v>
      </c>
      <c r="J37" s="22"/>
      <c r="K37" s="17"/>
      <c r="L37" s="17"/>
      <c r="M37" s="17"/>
    </row>
    <row r="38" spans="1:13" s="1" customFormat="1" ht="19.8" x14ac:dyDescent="0.5">
      <c r="A38" s="17"/>
      <c r="B38" s="17"/>
      <c r="C38" s="17" t="s">
        <v>16</v>
      </c>
      <c r="D38" s="17"/>
      <c r="E38" s="17"/>
      <c r="F38" s="22"/>
      <c r="G38" s="22"/>
      <c r="H38" s="22"/>
      <c r="I38" s="17" t="s">
        <v>24</v>
      </c>
      <c r="J38" s="22"/>
      <c r="K38" s="17"/>
      <c r="L38" s="17"/>
      <c r="M38" s="17"/>
    </row>
    <row r="39" spans="1:13" s="1" customFormat="1" ht="19.8" x14ac:dyDescent="0.5">
      <c r="A39" s="17"/>
      <c r="B39" s="17"/>
      <c r="C39" s="17" t="s">
        <v>17</v>
      </c>
      <c r="D39" s="17"/>
      <c r="E39" s="17"/>
      <c r="F39" s="22"/>
      <c r="G39" s="22"/>
      <c r="H39" s="22"/>
      <c r="I39" s="17" t="s">
        <v>22</v>
      </c>
      <c r="J39" s="22"/>
      <c r="K39" s="17"/>
      <c r="L39" s="17"/>
      <c r="M39" s="17"/>
    </row>
  </sheetData>
  <mergeCells count="9">
    <mergeCell ref="E1:M1"/>
    <mergeCell ref="A2:M2"/>
    <mergeCell ref="A3:A4"/>
    <mergeCell ref="B3:B4"/>
    <mergeCell ref="F3:J3"/>
    <mergeCell ref="K3:K4"/>
    <mergeCell ref="L3:L4"/>
    <mergeCell ref="M3:M4"/>
    <mergeCell ref="C3:E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C3" sqref="C3:E4"/>
    </sheetView>
  </sheetViews>
  <sheetFormatPr defaultColWidth="9.09765625" defaultRowHeight="13.8" x14ac:dyDescent="0.25"/>
  <cols>
    <col min="1" max="1" width="4.69921875" style="23" customWidth="1"/>
    <col min="2" max="2" width="7.8984375" style="23" customWidth="1"/>
    <col min="3" max="3" width="6.09765625" style="23" customWidth="1"/>
    <col min="4" max="4" width="7.8984375" style="23" customWidth="1"/>
    <col min="5" max="5" width="9.09765625" style="23" customWidth="1"/>
    <col min="6" max="10" width="3.69921875" style="23" customWidth="1"/>
    <col min="11" max="11" width="7.69921875" style="23" customWidth="1"/>
    <col min="12" max="12" width="7.09765625" style="23" customWidth="1"/>
    <col min="13" max="13" width="10" style="23" customWidth="1"/>
    <col min="14" max="16384" width="9.09765625" style="23"/>
  </cols>
  <sheetData>
    <row r="1" spans="1:13" s="17" customFormat="1" ht="21" x14ac:dyDescent="0.6">
      <c r="A1" s="16"/>
      <c r="B1" s="16"/>
      <c r="C1" s="16"/>
      <c r="D1" s="16"/>
      <c r="E1" s="176" t="s">
        <v>2</v>
      </c>
      <c r="F1" s="176"/>
      <c r="G1" s="176"/>
      <c r="H1" s="176"/>
      <c r="I1" s="176"/>
      <c r="J1" s="176"/>
      <c r="K1" s="176"/>
      <c r="L1" s="176"/>
      <c r="M1" s="176"/>
    </row>
    <row r="2" spans="1:13" s="17" customFormat="1" ht="18.75" customHeight="1" x14ac:dyDescent="0.6">
      <c r="A2" s="177" t="s">
        <v>31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17" customFormat="1" ht="21" customHeight="1" x14ac:dyDescent="0.5">
      <c r="A3" s="178" t="s">
        <v>3</v>
      </c>
      <c r="B3" s="179" t="s">
        <v>4</v>
      </c>
      <c r="C3" s="170" t="s">
        <v>5</v>
      </c>
      <c r="D3" s="171"/>
      <c r="E3" s="172"/>
      <c r="F3" s="189" t="s">
        <v>1</v>
      </c>
      <c r="G3" s="189"/>
      <c r="H3" s="189"/>
      <c r="I3" s="189"/>
      <c r="J3" s="189"/>
      <c r="K3" s="181" t="s">
        <v>0</v>
      </c>
      <c r="L3" s="183" t="s">
        <v>11</v>
      </c>
      <c r="M3" s="183" t="s">
        <v>12</v>
      </c>
    </row>
    <row r="4" spans="1:13" s="17" customFormat="1" ht="58.5" customHeight="1" x14ac:dyDescent="0.5">
      <c r="A4" s="178"/>
      <c r="B4" s="180"/>
      <c r="C4" s="173"/>
      <c r="D4" s="174"/>
      <c r="E4" s="175"/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82"/>
      <c r="L4" s="184"/>
      <c r="M4" s="185"/>
    </row>
    <row r="5" spans="1:13" s="17" customFormat="1" ht="13.5" customHeight="1" x14ac:dyDescent="0.5">
      <c r="A5" s="26">
        <v>1</v>
      </c>
      <c r="B5" s="72">
        <v>13436</v>
      </c>
      <c r="C5" s="123" t="s">
        <v>33</v>
      </c>
      <c r="D5" s="84" t="s">
        <v>324</v>
      </c>
      <c r="E5" s="124" t="s">
        <v>325</v>
      </c>
      <c r="F5" s="20"/>
      <c r="G5" s="20"/>
      <c r="H5" s="20"/>
      <c r="I5" s="20"/>
      <c r="J5" s="20"/>
      <c r="K5" s="21">
        <f t="shared" ref="K5:K24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7" customFormat="1" ht="13.5" customHeight="1" x14ac:dyDescent="0.5">
      <c r="A6" s="26">
        <v>2</v>
      </c>
      <c r="B6" s="72">
        <v>13441</v>
      </c>
      <c r="C6" s="125" t="s">
        <v>33</v>
      </c>
      <c r="D6" s="126" t="s">
        <v>75</v>
      </c>
      <c r="E6" s="127" t="s">
        <v>326</v>
      </c>
      <c r="F6" s="20"/>
      <c r="G6" s="20"/>
      <c r="H6" s="20"/>
      <c r="I6" s="20"/>
      <c r="J6" s="20"/>
      <c r="K6" s="21">
        <f t="shared" si="0"/>
        <v>0</v>
      </c>
      <c r="L6" s="3" t="str">
        <f t="shared" ref="L6:L33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17" customFormat="1" ht="13.5" customHeight="1" x14ac:dyDescent="0.5">
      <c r="A7" s="26">
        <v>3</v>
      </c>
      <c r="B7" s="72">
        <v>13525</v>
      </c>
      <c r="C7" s="125" t="s">
        <v>33</v>
      </c>
      <c r="D7" s="126" t="s">
        <v>327</v>
      </c>
      <c r="E7" s="128" t="s">
        <v>328</v>
      </c>
      <c r="F7" s="20"/>
      <c r="G7" s="20"/>
      <c r="H7" s="20"/>
      <c r="I7" s="20"/>
      <c r="J7" s="20"/>
      <c r="K7" s="2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7" customFormat="1" ht="13.5" customHeight="1" x14ac:dyDescent="0.5">
      <c r="A8" s="26">
        <v>4</v>
      </c>
      <c r="B8" s="72">
        <v>13532</v>
      </c>
      <c r="C8" s="125" t="s">
        <v>33</v>
      </c>
      <c r="D8" s="126" t="s">
        <v>329</v>
      </c>
      <c r="E8" s="128" t="s">
        <v>330</v>
      </c>
      <c r="F8" s="20"/>
      <c r="G8" s="20"/>
      <c r="H8" s="20"/>
      <c r="I8" s="20"/>
      <c r="J8" s="20"/>
      <c r="K8" s="2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7" customFormat="1" ht="13.5" customHeight="1" x14ac:dyDescent="0.5">
      <c r="A9" s="26">
        <v>5</v>
      </c>
      <c r="B9" s="129">
        <v>14722</v>
      </c>
      <c r="C9" s="130" t="s">
        <v>33</v>
      </c>
      <c r="D9" s="131" t="s">
        <v>331</v>
      </c>
      <c r="E9" s="132" t="s">
        <v>332</v>
      </c>
      <c r="F9" s="20"/>
      <c r="G9" s="20"/>
      <c r="H9" s="20"/>
      <c r="I9" s="20"/>
      <c r="J9" s="20"/>
      <c r="K9" s="2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7" customFormat="1" ht="13.5" customHeight="1" x14ac:dyDescent="0.5">
      <c r="A10" s="26">
        <v>6</v>
      </c>
      <c r="B10" s="72">
        <v>14830</v>
      </c>
      <c r="C10" s="125" t="s">
        <v>33</v>
      </c>
      <c r="D10" s="126" t="s">
        <v>333</v>
      </c>
      <c r="E10" s="128" t="s">
        <v>334</v>
      </c>
      <c r="F10" s="20"/>
      <c r="G10" s="20"/>
      <c r="H10" s="20"/>
      <c r="I10" s="20"/>
      <c r="J10" s="20"/>
      <c r="K10" s="2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7" customFormat="1" ht="13.5" customHeight="1" x14ac:dyDescent="0.5">
      <c r="A11" s="26">
        <v>7</v>
      </c>
      <c r="B11" s="129">
        <v>12116</v>
      </c>
      <c r="C11" s="130" t="s">
        <v>335</v>
      </c>
      <c r="D11" s="131" t="s">
        <v>336</v>
      </c>
      <c r="E11" s="132" t="s">
        <v>337</v>
      </c>
      <c r="F11" s="20"/>
      <c r="G11" s="20"/>
      <c r="H11" s="20"/>
      <c r="I11" s="20"/>
      <c r="J11" s="20"/>
      <c r="K11" s="2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7" customFormat="1" ht="13.5" customHeight="1" x14ac:dyDescent="0.5">
      <c r="A12" s="26">
        <v>8</v>
      </c>
      <c r="B12" s="72">
        <v>13376</v>
      </c>
      <c r="C12" s="125" t="s">
        <v>38</v>
      </c>
      <c r="D12" s="126" t="s">
        <v>338</v>
      </c>
      <c r="E12" s="128" t="s">
        <v>233</v>
      </c>
      <c r="F12" s="20"/>
      <c r="G12" s="20"/>
      <c r="H12" s="20"/>
      <c r="I12" s="20"/>
      <c r="J12" s="20"/>
      <c r="K12" s="2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7" customFormat="1" ht="13.5" customHeight="1" x14ac:dyDescent="0.5">
      <c r="A13" s="26">
        <v>9</v>
      </c>
      <c r="B13" s="72">
        <v>13386</v>
      </c>
      <c r="C13" s="125" t="s">
        <v>38</v>
      </c>
      <c r="D13" s="126" t="s">
        <v>339</v>
      </c>
      <c r="E13" s="128" t="s">
        <v>340</v>
      </c>
      <c r="F13" s="20"/>
      <c r="G13" s="20"/>
      <c r="H13" s="20"/>
      <c r="I13" s="20"/>
      <c r="J13" s="20"/>
      <c r="K13" s="2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7" customFormat="1" ht="13.5" customHeight="1" x14ac:dyDescent="0.5">
      <c r="A14" s="26">
        <v>10</v>
      </c>
      <c r="B14" s="72">
        <v>13417</v>
      </c>
      <c r="C14" s="125" t="s">
        <v>38</v>
      </c>
      <c r="D14" s="126" t="s">
        <v>341</v>
      </c>
      <c r="E14" s="128" t="s">
        <v>342</v>
      </c>
      <c r="F14" s="20"/>
      <c r="G14" s="20"/>
      <c r="H14" s="20"/>
      <c r="I14" s="20"/>
      <c r="J14" s="20"/>
      <c r="K14" s="2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7" customFormat="1" ht="13.5" customHeight="1" x14ac:dyDescent="0.5">
      <c r="A15" s="26">
        <v>11</v>
      </c>
      <c r="B15" s="72">
        <v>13419</v>
      </c>
      <c r="C15" s="125" t="s">
        <v>38</v>
      </c>
      <c r="D15" s="126" t="s">
        <v>343</v>
      </c>
      <c r="E15" s="128" t="s">
        <v>344</v>
      </c>
      <c r="F15" s="20"/>
      <c r="G15" s="20"/>
      <c r="H15" s="20"/>
      <c r="I15" s="20"/>
      <c r="J15" s="20"/>
      <c r="K15" s="21">
        <f t="shared" si="0"/>
        <v>0</v>
      </c>
      <c r="L15" s="3" t="str">
        <f t="shared" si="1"/>
        <v>0</v>
      </c>
      <c r="M15" s="3" t="str">
        <f t="shared" ref="M15:M26" si="3">IF(K15&lt;=3,"ไม่ผ่าน",IF(K15&lt;=7,"ผ่าน",IF(K15&lt;=11,"ดี",IF(K15&gt;=12,"ดีเยี่ยม"))))</f>
        <v>ไม่ผ่าน</v>
      </c>
    </row>
    <row r="16" spans="1:13" s="17" customFormat="1" ht="13.5" customHeight="1" x14ac:dyDescent="0.5">
      <c r="A16" s="26">
        <v>12</v>
      </c>
      <c r="B16" s="72">
        <v>13453</v>
      </c>
      <c r="C16" s="125" t="s">
        <v>38</v>
      </c>
      <c r="D16" s="126" t="s">
        <v>345</v>
      </c>
      <c r="E16" s="128" t="s">
        <v>346</v>
      </c>
      <c r="F16" s="20"/>
      <c r="G16" s="20"/>
      <c r="H16" s="20"/>
      <c r="I16" s="20"/>
      <c r="J16" s="20"/>
      <c r="K16" s="21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7" customFormat="1" ht="13.5" customHeight="1" x14ac:dyDescent="0.5">
      <c r="A17" s="26">
        <v>13</v>
      </c>
      <c r="B17" s="72">
        <v>13454</v>
      </c>
      <c r="C17" s="125" t="s">
        <v>38</v>
      </c>
      <c r="D17" s="126" t="s">
        <v>347</v>
      </c>
      <c r="E17" s="128" t="s">
        <v>348</v>
      </c>
      <c r="F17" s="20"/>
      <c r="G17" s="20"/>
      <c r="H17" s="20"/>
      <c r="I17" s="20"/>
      <c r="J17" s="20"/>
      <c r="K17" s="21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7" customFormat="1" ht="13.5" customHeight="1" x14ac:dyDescent="0.5">
      <c r="A18" s="26">
        <v>14</v>
      </c>
      <c r="B18" s="72">
        <v>13457</v>
      </c>
      <c r="C18" s="125" t="s">
        <v>38</v>
      </c>
      <c r="D18" s="126" t="s">
        <v>162</v>
      </c>
      <c r="E18" s="127" t="s">
        <v>326</v>
      </c>
      <c r="F18" s="20"/>
      <c r="G18" s="20"/>
      <c r="H18" s="20"/>
      <c r="I18" s="20"/>
      <c r="J18" s="20"/>
      <c r="K18" s="21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7" customFormat="1" ht="13.5" customHeight="1" x14ac:dyDescent="0.5">
      <c r="A19" s="27">
        <v>15</v>
      </c>
      <c r="B19" s="72">
        <v>13463</v>
      </c>
      <c r="C19" s="125" t="s">
        <v>38</v>
      </c>
      <c r="D19" s="126" t="s">
        <v>349</v>
      </c>
      <c r="E19" s="128" t="s">
        <v>350</v>
      </c>
      <c r="F19" s="62"/>
      <c r="G19" s="62"/>
      <c r="H19" s="62"/>
      <c r="I19" s="62"/>
      <c r="J19" s="62"/>
      <c r="K19" s="21">
        <f>SUM(F19,G19,H19,I19,J19)</f>
        <v>0</v>
      </c>
      <c r="L19" s="3" t="str">
        <f>IF(K19&lt;=3,"0",IF(K19&lt;=7,"1",IF(K19&lt;=11,"2",IF(K19&gt;=12,"3"))))</f>
        <v>0</v>
      </c>
      <c r="M19" s="3" t="str">
        <f>IF(K19&lt;=3,"ไม่ผ่าน",IF(K19&lt;=7,"ผ่าน",IF(K19&lt;=11,"ดี",IF(K19&gt;=12,"ดีเยี่ยม"))))</f>
        <v>ไม่ผ่าน</v>
      </c>
    </row>
    <row r="20" spans="1:13" s="17" customFormat="1" ht="13.5" customHeight="1" x14ac:dyDescent="0.5">
      <c r="A20" s="26">
        <v>16</v>
      </c>
      <c r="B20" s="72">
        <v>13464</v>
      </c>
      <c r="C20" s="125" t="s">
        <v>38</v>
      </c>
      <c r="D20" s="126" t="s">
        <v>351</v>
      </c>
      <c r="E20" s="128" t="s">
        <v>352</v>
      </c>
      <c r="F20" s="20"/>
      <c r="G20" s="20"/>
      <c r="H20" s="20"/>
      <c r="I20" s="20"/>
      <c r="J20" s="20"/>
      <c r="K20" s="21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7" customFormat="1" ht="13.5" customHeight="1" x14ac:dyDescent="0.5">
      <c r="A21" s="26">
        <v>17</v>
      </c>
      <c r="B21" s="72">
        <v>13469</v>
      </c>
      <c r="C21" s="133" t="s">
        <v>38</v>
      </c>
      <c r="D21" s="134" t="s">
        <v>353</v>
      </c>
      <c r="E21" s="135" t="s">
        <v>354</v>
      </c>
      <c r="F21" s="20"/>
      <c r="G21" s="20"/>
      <c r="H21" s="20"/>
      <c r="I21" s="20"/>
      <c r="J21" s="20"/>
      <c r="K21" s="21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7" customFormat="1" ht="13.5" customHeight="1" x14ac:dyDescent="0.5">
      <c r="A22" s="26">
        <v>18</v>
      </c>
      <c r="B22" s="72">
        <v>13499</v>
      </c>
      <c r="C22" s="73" t="s">
        <v>38</v>
      </c>
      <c r="D22" s="74" t="s">
        <v>260</v>
      </c>
      <c r="E22" s="90" t="s">
        <v>355</v>
      </c>
      <c r="F22" s="20"/>
      <c r="G22" s="20"/>
      <c r="H22" s="20"/>
      <c r="I22" s="20"/>
      <c r="J22" s="20"/>
      <c r="K22" s="21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7" customFormat="1" ht="13.5" customHeight="1" x14ac:dyDescent="0.5">
      <c r="A23" s="26">
        <v>19</v>
      </c>
      <c r="B23" s="136">
        <v>13537</v>
      </c>
      <c r="C23" s="73" t="s">
        <v>38</v>
      </c>
      <c r="D23" s="74" t="s">
        <v>308</v>
      </c>
      <c r="E23" s="90" t="s">
        <v>356</v>
      </c>
      <c r="F23" s="20"/>
      <c r="G23" s="20"/>
      <c r="H23" s="20"/>
      <c r="I23" s="20"/>
      <c r="J23" s="20"/>
      <c r="K23" s="21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7" customFormat="1" ht="13.5" customHeight="1" x14ac:dyDescent="0.5">
      <c r="A24" s="26">
        <v>20</v>
      </c>
      <c r="B24" s="83">
        <v>13544</v>
      </c>
      <c r="C24" s="74" t="s">
        <v>38</v>
      </c>
      <c r="D24" s="74" t="s">
        <v>357</v>
      </c>
      <c r="E24" s="90" t="s">
        <v>358</v>
      </c>
      <c r="F24" s="20"/>
      <c r="G24" s="20"/>
      <c r="H24" s="20"/>
      <c r="I24" s="20"/>
      <c r="J24" s="20"/>
      <c r="K24" s="21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7" customFormat="1" ht="13.5" customHeight="1" x14ac:dyDescent="0.5">
      <c r="A25" s="26">
        <v>21</v>
      </c>
      <c r="B25" s="83">
        <v>14227</v>
      </c>
      <c r="C25" s="137" t="s">
        <v>38</v>
      </c>
      <c r="D25" s="137" t="s">
        <v>359</v>
      </c>
      <c r="E25" s="138" t="s">
        <v>360</v>
      </c>
      <c r="F25" s="20"/>
      <c r="G25" s="20"/>
      <c r="H25" s="20"/>
      <c r="I25" s="20"/>
      <c r="J25" s="20"/>
      <c r="K25" s="21">
        <f t="shared" ref="K25:K33" si="4">SUM(F25,G25,H25,I25,J25)</f>
        <v>0</v>
      </c>
      <c r="L25" s="3" t="str">
        <f t="shared" si="1"/>
        <v>0</v>
      </c>
      <c r="M25" s="3" t="str">
        <f t="shared" si="3"/>
        <v>ไม่ผ่าน</v>
      </c>
    </row>
    <row r="26" spans="1:13" s="17" customFormat="1" ht="13.5" customHeight="1" x14ac:dyDescent="0.5">
      <c r="A26" s="26">
        <v>22</v>
      </c>
      <c r="B26" s="83">
        <v>14831</v>
      </c>
      <c r="C26" s="74" t="s">
        <v>38</v>
      </c>
      <c r="D26" s="74" t="s">
        <v>361</v>
      </c>
      <c r="E26" s="90" t="s">
        <v>362</v>
      </c>
      <c r="F26" s="20"/>
      <c r="G26" s="20"/>
      <c r="H26" s="20"/>
      <c r="I26" s="20"/>
      <c r="J26" s="20"/>
      <c r="K26" s="21">
        <f t="shared" si="4"/>
        <v>0</v>
      </c>
      <c r="L26" s="3" t="str">
        <f t="shared" si="1"/>
        <v>0</v>
      </c>
      <c r="M26" s="3" t="str">
        <f t="shared" si="3"/>
        <v>ไม่ผ่าน</v>
      </c>
    </row>
    <row r="27" spans="1:13" s="17" customFormat="1" ht="13.5" customHeight="1" x14ac:dyDescent="0.5">
      <c r="A27" s="26">
        <v>23</v>
      </c>
      <c r="B27" s="83">
        <v>14832</v>
      </c>
      <c r="C27" s="74" t="s">
        <v>38</v>
      </c>
      <c r="D27" s="74" t="s">
        <v>363</v>
      </c>
      <c r="E27" s="90" t="s">
        <v>364</v>
      </c>
      <c r="F27" s="20"/>
      <c r="G27" s="20"/>
      <c r="H27" s="20"/>
      <c r="I27" s="20"/>
      <c r="J27" s="20"/>
      <c r="K27" s="21">
        <f t="shared" si="4"/>
        <v>0</v>
      </c>
      <c r="L27" s="3" t="str">
        <f>IF(K27&lt;=3,"0",IF(K27&lt;=7,"1",IF(K27&lt;=11,"2",IF(K27&gt;=12,"3"))))</f>
        <v>0</v>
      </c>
      <c r="M27" s="3" t="str">
        <f>IF(K27&lt;=3,"ไม่ผ่าน",IF(K27&lt;=7,"ผ่าน",IF(K27&lt;=11,"ดี",IF(K27&gt;=12,"ดีเยี่ยม"))))</f>
        <v>ไม่ผ่าน</v>
      </c>
    </row>
    <row r="28" spans="1:13" s="17" customFormat="1" ht="13.5" customHeight="1" x14ac:dyDescent="0.5">
      <c r="A28" s="26">
        <v>24</v>
      </c>
      <c r="B28" s="83">
        <v>14833</v>
      </c>
      <c r="C28" s="74" t="s">
        <v>38</v>
      </c>
      <c r="D28" s="74" t="s">
        <v>365</v>
      </c>
      <c r="E28" s="90" t="s">
        <v>366</v>
      </c>
      <c r="F28" s="20"/>
      <c r="G28" s="20"/>
      <c r="H28" s="20"/>
      <c r="I28" s="20"/>
      <c r="J28" s="20"/>
      <c r="K28" s="21">
        <f t="shared" si="4"/>
        <v>0</v>
      </c>
      <c r="L28" s="3" t="str">
        <f t="shared" si="1"/>
        <v>0</v>
      </c>
      <c r="M28" s="3" t="str">
        <f t="shared" ref="M28:M33" si="5">IF(K28&lt;=3,"ไม่ผ่าน",IF(K28&lt;=7,"ผ่าน",IF(K28&lt;=11,"ดี",IF(K28&gt;=12,"ดีเยี่ยม"))))</f>
        <v>ไม่ผ่าน</v>
      </c>
    </row>
    <row r="29" spans="1:13" s="17" customFormat="1" ht="13.5" customHeight="1" x14ac:dyDescent="0.5">
      <c r="A29" s="26">
        <v>25</v>
      </c>
      <c r="B29" s="83">
        <v>14834</v>
      </c>
      <c r="C29" s="139" t="s">
        <v>38</v>
      </c>
      <c r="D29" s="139" t="s">
        <v>367</v>
      </c>
      <c r="E29" s="139" t="s">
        <v>368</v>
      </c>
      <c r="F29" s="20"/>
      <c r="G29" s="20"/>
      <c r="H29" s="20"/>
      <c r="I29" s="20"/>
      <c r="J29" s="20"/>
      <c r="K29" s="21">
        <f t="shared" si="4"/>
        <v>0</v>
      </c>
      <c r="L29" s="3" t="str">
        <f t="shared" si="1"/>
        <v>0</v>
      </c>
      <c r="M29" s="3" t="str">
        <f t="shared" si="5"/>
        <v>ไม่ผ่าน</v>
      </c>
    </row>
    <row r="30" spans="1:13" s="17" customFormat="1" ht="13.5" customHeight="1" x14ac:dyDescent="0.5">
      <c r="A30" s="26">
        <v>26</v>
      </c>
      <c r="B30" s="24">
        <v>15213</v>
      </c>
      <c r="C30" s="69" t="s">
        <v>38</v>
      </c>
      <c r="D30" s="69" t="s">
        <v>369</v>
      </c>
      <c r="E30" s="94" t="s">
        <v>370</v>
      </c>
      <c r="F30" s="20"/>
      <c r="G30" s="20"/>
      <c r="H30" s="20"/>
      <c r="I30" s="20"/>
      <c r="J30" s="20"/>
      <c r="K30" s="21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7" customFormat="1" ht="13.5" customHeight="1" x14ac:dyDescent="0.5">
      <c r="A31" s="26">
        <v>27</v>
      </c>
      <c r="B31" s="102">
        <v>15224</v>
      </c>
      <c r="C31" s="112" t="s">
        <v>38</v>
      </c>
      <c r="D31" s="112" t="s">
        <v>158</v>
      </c>
      <c r="E31" s="112" t="s">
        <v>371</v>
      </c>
      <c r="F31" s="20"/>
      <c r="G31" s="20"/>
      <c r="H31" s="20"/>
      <c r="I31" s="20"/>
      <c r="J31" s="20"/>
      <c r="K31" s="21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7" customFormat="1" ht="13.5" customHeight="1" x14ac:dyDescent="0.5">
      <c r="A32" s="26">
        <v>28</v>
      </c>
      <c r="B32" s="24">
        <v>15225</v>
      </c>
      <c r="C32" s="91" t="s">
        <v>38</v>
      </c>
      <c r="D32" s="69" t="s">
        <v>372</v>
      </c>
      <c r="E32" s="94" t="s">
        <v>373</v>
      </c>
      <c r="F32" s="20"/>
      <c r="G32" s="20"/>
      <c r="H32" s="20"/>
      <c r="I32" s="20"/>
      <c r="J32" s="20"/>
      <c r="K32" s="21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7" customFormat="1" ht="13.5" customHeight="1" x14ac:dyDescent="0.5">
      <c r="A33" s="26">
        <v>29</v>
      </c>
      <c r="B33" s="99">
        <v>13421</v>
      </c>
      <c r="C33" s="89" t="s">
        <v>38</v>
      </c>
      <c r="D33" s="74" t="s">
        <v>374</v>
      </c>
      <c r="E33" s="90" t="s">
        <v>375</v>
      </c>
      <c r="F33" s="20"/>
      <c r="G33" s="20"/>
      <c r="H33" s="20"/>
      <c r="I33" s="20"/>
      <c r="J33" s="20"/>
      <c r="K33" s="21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7" customFormat="1" ht="17.25" customHeight="1" x14ac:dyDescent="0.6">
      <c r="A34" s="45"/>
      <c r="B34" s="55"/>
      <c r="C34" s="55"/>
      <c r="D34" s="55"/>
      <c r="E34" s="28"/>
      <c r="F34" s="47"/>
      <c r="G34" s="47"/>
      <c r="H34" s="47"/>
      <c r="I34" s="47"/>
      <c r="J34" s="47"/>
      <c r="K34" s="48"/>
      <c r="L34" s="44"/>
      <c r="M34" s="44"/>
    </row>
    <row r="35" spans="1:13" s="17" customFormat="1" ht="9" customHeight="1" x14ac:dyDescent="0.6">
      <c r="A35" s="54"/>
      <c r="B35" s="55"/>
      <c r="C35" s="55"/>
      <c r="D35" s="55"/>
      <c r="E35" s="56"/>
      <c r="F35" s="144">
        <f>COUNTIF(L5:L33,3)</f>
        <v>0</v>
      </c>
      <c r="G35" s="144">
        <f>COUNTIF(L5:L33,2)</f>
        <v>0</v>
      </c>
      <c r="H35" s="144">
        <f>COUNTIF(L5:L33,1)</f>
        <v>0</v>
      </c>
      <c r="I35" s="144">
        <f>COUNTIF(L5:L33,0)</f>
        <v>29</v>
      </c>
      <c r="J35" s="47"/>
      <c r="K35" s="48"/>
      <c r="L35" s="44"/>
      <c r="M35" s="44"/>
    </row>
    <row r="36" spans="1:13" s="17" customFormat="1" ht="16.5" customHeight="1" x14ac:dyDescent="0.5">
      <c r="C36" s="17" t="s">
        <v>2</v>
      </c>
      <c r="F36" s="22"/>
      <c r="G36" s="22"/>
      <c r="H36" s="22"/>
      <c r="I36" s="22"/>
      <c r="J36" s="22"/>
    </row>
    <row r="37" spans="1:13" s="17" customFormat="1" ht="16.5" customHeight="1" x14ac:dyDescent="0.5">
      <c r="C37" s="17" t="s">
        <v>13</v>
      </c>
      <c r="F37" s="190">
        <f>(F35*100)/29</f>
        <v>0</v>
      </c>
      <c r="G37" s="190"/>
      <c r="H37" s="22"/>
      <c r="I37" s="22"/>
      <c r="J37" s="22"/>
      <c r="K37" s="22" t="s">
        <v>18</v>
      </c>
      <c r="M37" s="71">
        <f>(H35*100)/29</f>
        <v>0</v>
      </c>
    </row>
    <row r="38" spans="1:13" s="17" customFormat="1" ht="16.5" customHeight="1" x14ac:dyDescent="0.5">
      <c r="C38" s="17" t="s">
        <v>14</v>
      </c>
      <c r="F38" s="190">
        <f>(G35*100)/29</f>
        <v>0</v>
      </c>
      <c r="G38" s="190"/>
      <c r="H38" s="22"/>
      <c r="I38" s="22"/>
      <c r="J38" s="22"/>
      <c r="K38" s="22" t="s">
        <v>19</v>
      </c>
      <c r="M38" s="71">
        <f>(I35*100)/29</f>
        <v>100</v>
      </c>
    </row>
    <row r="39" spans="1:13" s="17" customFormat="1" ht="16.5" customHeight="1" x14ac:dyDescent="0.5">
      <c r="C39" s="17" t="s">
        <v>15</v>
      </c>
      <c r="F39" s="22"/>
      <c r="G39" s="22"/>
      <c r="H39" s="22"/>
      <c r="I39" s="17" t="s">
        <v>20</v>
      </c>
      <c r="J39" s="22"/>
    </row>
    <row r="40" spans="1:13" s="17" customFormat="1" ht="16.5" customHeight="1" x14ac:dyDescent="0.5">
      <c r="C40" s="17" t="s">
        <v>16</v>
      </c>
      <c r="F40" s="22"/>
      <c r="G40" s="22"/>
      <c r="H40" s="22"/>
      <c r="I40" s="17" t="s">
        <v>24</v>
      </c>
      <c r="J40" s="22"/>
    </row>
    <row r="41" spans="1:13" s="17" customFormat="1" ht="16.5" customHeight="1" x14ac:dyDescent="0.5">
      <c r="C41" s="17" t="s">
        <v>17</v>
      </c>
      <c r="F41" s="22"/>
      <c r="G41" s="22"/>
      <c r="H41" s="22"/>
      <c r="I41" s="17" t="s">
        <v>22</v>
      </c>
      <c r="J41" s="22"/>
    </row>
  </sheetData>
  <mergeCells count="11">
    <mergeCell ref="C3:E4"/>
    <mergeCell ref="M3:M4"/>
    <mergeCell ref="F37:G37"/>
    <mergeCell ref="F38:G38"/>
    <mergeCell ref="E1:M1"/>
    <mergeCell ref="A2:M2"/>
    <mergeCell ref="A3:A4"/>
    <mergeCell ref="B3:B4"/>
    <mergeCell ref="F3:J3"/>
    <mergeCell ref="K3:K4"/>
    <mergeCell ref="L3:L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6" workbookViewId="0">
      <selection activeCell="H25" sqref="H25:I25"/>
    </sheetView>
  </sheetViews>
  <sheetFormatPr defaultRowHeight="13.8" x14ac:dyDescent="0.25"/>
  <cols>
    <col min="1" max="1" width="5" customWidth="1"/>
    <col min="2" max="2" width="8.3984375" customWidth="1"/>
    <col min="3" max="3" width="6.19921875" customWidth="1"/>
    <col min="4" max="4" width="8.3984375" customWidth="1"/>
    <col min="5" max="5" width="9.3984375" customWidth="1"/>
    <col min="6" max="10" width="3.09765625" customWidth="1"/>
    <col min="11" max="11" width="7.3984375" customWidth="1"/>
    <col min="12" max="12" width="7.5" customWidth="1"/>
    <col min="13" max="13" width="8.3984375" customWidth="1"/>
  </cols>
  <sheetData>
    <row r="1" spans="1:13" s="1" customFormat="1" ht="21" x14ac:dyDescent="0.6">
      <c r="A1" s="16"/>
      <c r="B1" s="16"/>
      <c r="C1" s="16"/>
      <c r="D1" s="16"/>
      <c r="E1" s="176" t="s">
        <v>2</v>
      </c>
      <c r="F1" s="176"/>
      <c r="G1" s="176"/>
      <c r="H1" s="176"/>
      <c r="I1" s="176"/>
      <c r="J1" s="176"/>
      <c r="K1" s="176"/>
      <c r="L1" s="176"/>
      <c r="M1" s="176"/>
    </row>
    <row r="2" spans="1:13" s="1" customFormat="1" ht="29.25" customHeight="1" x14ac:dyDescent="0.6">
      <c r="A2" s="177" t="s">
        <v>32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1" customFormat="1" ht="21" customHeight="1" x14ac:dyDescent="0.5">
      <c r="A3" s="178" t="s">
        <v>3</v>
      </c>
      <c r="B3" s="179" t="s">
        <v>4</v>
      </c>
      <c r="C3" s="170" t="s">
        <v>5</v>
      </c>
      <c r="D3" s="171"/>
      <c r="E3" s="172"/>
      <c r="F3" s="189" t="s">
        <v>1</v>
      </c>
      <c r="G3" s="189"/>
      <c r="H3" s="189"/>
      <c r="I3" s="189"/>
      <c r="J3" s="189"/>
      <c r="K3" s="181" t="s">
        <v>0</v>
      </c>
      <c r="L3" s="183" t="s">
        <v>11</v>
      </c>
      <c r="M3" s="183" t="s">
        <v>12</v>
      </c>
    </row>
    <row r="4" spans="1:13" s="1" customFormat="1" ht="58.5" customHeight="1" x14ac:dyDescent="0.5">
      <c r="A4" s="178"/>
      <c r="B4" s="180"/>
      <c r="C4" s="173"/>
      <c r="D4" s="174"/>
      <c r="E4" s="175"/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82"/>
      <c r="L4" s="184"/>
      <c r="M4" s="185"/>
    </row>
    <row r="5" spans="1:13" s="1" customFormat="1" ht="14.25" customHeight="1" x14ac:dyDescent="0.5">
      <c r="A5" s="26">
        <v>1</v>
      </c>
      <c r="B5" s="83">
        <v>13360</v>
      </c>
      <c r="C5" s="74" t="s">
        <v>33</v>
      </c>
      <c r="D5" s="74" t="s">
        <v>376</v>
      </c>
      <c r="E5" s="90" t="s">
        <v>377</v>
      </c>
      <c r="F5" s="20"/>
      <c r="G5" s="20"/>
      <c r="H5" s="20"/>
      <c r="I5" s="20"/>
      <c r="J5" s="20"/>
      <c r="K5" s="21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4.25" customHeight="1" x14ac:dyDescent="0.5">
      <c r="A6" s="26">
        <v>2</v>
      </c>
      <c r="B6" s="83">
        <v>13448</v>
      </c>
      <c r="C6" s="89" t="s">
        <v>33</v>
      </c>
      <c r="D6" s="74" t="s">
        <v>378</v>
      </c>
      <c r="E6" s="90" t="s">
        <v>379</v>
      </c>
      <c r="F6" s="20"/>
      <c r="G6" s="20"/>
      <c r="H6" s="20"/>
      <c r="I6" s="20"/>
      <c r="J6" s="20"/>
      <c r="K6" s="21">
        <f t="shared" si="0"/>
        <v>0</v>
      </c>
      <c r="L6" s="3" t="str">
        <f t="shared" ref="L6:L32" si="1">IF(K6&lt;=3,"0",IF(K6&lt;=7,"1",IF(K6&lt;=11,"2",IF(K6&gt;=12,"3"))))</f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1" customFormat="1" ht="14.25" customHeight="1" x14ac:dyDescent="0.5">
      <c r="A7" s="26">
        <v>3</v>
      </c>
      <c r="B7" s="83">
        <v>14835</v>
      </c>
      <c r="C7" s="89" t="s">
        <v>33</v>
      </c>
      <c r="D7" s="74" t="s">
        <v>380</v>
      </c>
      <c r="E7" s="90" t="s">
        <v>381</v>
      </c>
      <c r="F7" s="20"/>
      <c r="G7" s="20"/>
      <c r="H7" s="20"/>
      <c r="I7" s="20"/>
      <c r="J7" s="20"/>
      <c r="K7" s="2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4.25" customHeight="1" x14ac:dyDescent="0.5">
      <c r="A8" s="26">
        <v>4</v>
      </c>
      <c r="B8" s="83">
        <v>13331</v>
      </c>
      <c r="C8" s="89" t="s">
        <v>38</v>
      </c>
      <c r="D8" s="74" t="s">
        <v>51</v>
      </c>
      <c r="E8" s="90" t="s">
        <v>66</v>
      </c>
      <c r="F8" s="20"/>
      <c r="G8" s="20"/>
      <c r="H8" s="20"/>
      <c r="I8" s="20"/>
      <c r="J8" s="20"/>
      <c r="K8" s="2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4.25" customHeight="1" x14ac:dyDescent="0.5">
      <c r="A9" s="26">
        <v>5</v>
      </c>
      <c r="B9" s="83">
        <v>13339</v>
      </c>
      <c r="C9" s="89" t="s">
        <v>38</v>
      </c>
      <c r="D9" s="74" t="s">
        <v>382</v>
      </c>
      <c r="E9" s="90" t="s">
        <v>383</v>
      </c>
      <c r="F9" s="20"/>
      <c r="G9" s="20"/>
      <c r="H9" s="20"/>
      <c r="I9" s="20"/>
      <c r="J9" s="20"/>
      <c r="K9" s="2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4.25" customHeight="1" x14ac:dyDescent="0.5">
      <c r="A10" s="26">
        <v>6</v>
      </c>
      <c r="B10" s="83">
        <v>13340</v>
      </c>
      <c r="C10" s="89" t="s">
        <v>38</v>
      </c>
      <c r="D10" s="74" t="s">
        <v>384</v>
      </c>
      <c r="E10" s="90" t="s">
        <v>385</v>
      </c>
      <c r="F10" s="20"/>
      <c r="G10" s="20"/>
      <c r="H10" s="20"/>
      <c r="I10" s="20"/>
      <c r="J10" s="20"/>
      <c r="K10" s="2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4.25" customHeight="1" x14ac:dyDescent="0.5">
      <c r="A11" s="26">
        <v>7</v>
      </c>
      <c r="B11" s="24">
        <v>13377</v>
      </c>
      <c r="C11" s="89" t="s">
        <v>38</v>
      </c>
      <c r="D11" s="74" t="s">
        <v>386</v>
      </c>
      <c r="E11" s="90" t="s">
        <v>387</v>
      </c>
      <c r="F11" s="20"/>
      <c r="G11" s="20"/>
      <c r="H11" s="20"/>
      <c r="I11" s="20"/>
      <c r="J11" s="20"/>
      <c r="K11" s="2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4.25" customHeight="1" x14ac:dyDescent="0.5">
      <c r="A12" s="26">
        <v>8</v>
      </c>
      <c r="B12" s="83">
        <v>13390</v>
      </c>
      <c r="C12" s="89" t="s">
        <v>38</v>
      </c>
      <c r="D12" s="74" t="s">
        <v>388</v>
      </c>
      <c r="E12" s="90" t="s">
        <v>389</v>
      </c>
      <c r="F12" s="20"/>
      <c r="G12" s="20"/>
      <c r="H12" s="20"/>
      <c r="I12" s="20"/>
      <c r="J12" s="20"/>
      <c r="K12" s="2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4.25" customHeight="1" x14ac:dyDescent="0.5">
      <c r="A13" s="26">
        <v>9</v>
      </c>
      <c r="B13" s="83">
        <v>13393</v>
      </c>
      <c r="C13" s="74" t="s">
        <v>38</v>
      </c>
      <c r="D13" s="74" t="s">
        <v>390</v>
      </c>
      <c r="E13" s="90" t="s">
        <v>391</v>
      </c>
      <c r="F13" s="20"/>
      <c r="G13" s="20"/>
      <c r="H13" s="20"/>
      <c r="I13" s="20"/>
      <c r="J13" s="20"/>
      <c r="K13" s="2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4.25" customHeight="1" x14ac:dyDescent="0.5">
      <c r="A14" s="26">
        <v>10</v>
      </c>
      <c r="B14" s="83">
        <v>13471</v>
      </c>
      <c r="C14" s="116" t="s">
        <v>38</v>
      </c>
      <c r="D14" s="116" t="s">
        <v>392</v>
      </c>
      <c r="E14" s="117" t="s">
        <v>393</v>
      </c>
      <c r="F14" s="20"/>
      <c r="G14" s="20"/>
      <c r="H14" s="20"/>
      <c r="I14" s="20"/>
      <c r="J14" s="20"/>
      <c r="K14" s="2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4.25" customHeight="1" x14ac:dyDescent="0.5">
      <c r="A15" s="26">
        <v>11</v>
      </c>
      <c r="B15" s="83">
        <v>13498</v>
      </c>
      <c r="C15" s="74" t="s">
        <v>38</v>
      </c>
      <c r="D15" s="74" t="s">
        <v>394</v>
      </c>
      <c r="E15" s="90" t="s">
        <v>395</v>
      </c>
      <c r="F15" s="20"/>
      <c r="G15" s="20"/>
      <c r="H15" s="20"/>
      <c r="I15" s="20"/>
      <c r="J15" s="20"/>
      <c r="K15" s="21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4.25" customHeight="1" x14ac:dyDescent="0.5">
      <c r="A16" s="26">
        <v>12</v>
      </c>
      <c r="B16" s="83">
        <v>13578</v>
      </c>
      <c r="C16" s="74" t="s">
        <v>38</v>
      </c>
      <c r="D16" s="74" t="s">
        <v>396</v>
      </c>
      <c r="E16" s="90" t="s">
        <v>397</v>
      </c>
      <c r="F16" s="20"/>
      <c r="G16" s="20"/>
      <c r="H16" s="20"/>
      <c r="I16" s="20"/>
      <c r="J16" s="20"/>
      <c r="K16" s="21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4.25" customHeight="1" x14ac:dyDescent="0.5">
      <c r="A17" s="26">
        <v>13</v>
      </c>
      <c r="B17" s="83">
        <v>14182</v>
      </c>
      <c r="C17" s="74" t="s">
        <v>38</v>
      </c>
      <c r="D17" s="74" t="s">
        <v>398</v>
      </c>
      <c r="E17" s="90" t="s">
        <v>399</v>
      </c>
      <c r="F17" s="20"/>
      <c r="G17" s="20"/>
      <c r="H17" s="20"/>
      <c r="I17" s="20"/>
      <c r="J17" s="20"/>
      <c r="K17" s="21">
        <f t="shared" si="0"/>
        <v>0</v>
      </c>
      <c r="L17" s="3" t="str">
        <f t="shared" si="1"/>
        <v>0</v>
      </c>
      <c r="M17" s="3" t="str">
        <f t="shared" ref="M17:M28" si="3">IF(K17&lt;=3,"ไม่ผ่าน",IF(K17&lt;=7,"ผ่าน",IF(K17&lt;=11,"ดี",IF(K17&gt;=12,"ดีเยี่ยม"))))</f>
        <v>ไม่ผ่าน</v>
      </c>
    </row>
    <row r="18" spans="1:13" s="1" customFormat="1" ht="14.25" customHeight="1" x14ac:dyDescent="0.5">
      <c r="A18" s="26">
        <v>14</v>
      </c>
      <c r="B18" s="83">
        <v>14649</v>
      </c>
      <c r="C18" s="74" t="s">
        <v>38</v>
      </c>
      <c r="D18" s="74" t="s">
        <v>225</v>
      </c>
      <c r="E18" s="90" t="s">
        <v>400</v>
      </c>
      <c r="F18" s="62"/>
      <c r="G18" s="62"/>
      <c r="H18" s="62"/>
      <c r="I18" s="62"/>
      <c r="J18" s="62"/>
      <c r="K18" s="21">
        <f>SUM(F18,G18,H18,I18,J18)</f>
        <v>0</v>
      </c>
      <c r="L18" s="3" t="str">
        <f>IF(K18&lt;=3,"0",IF(K18&lt;=7,"1",IF(K18&lt;=11,"2",IF(K18&gt;=12,"3"))))</f>
        <v>0</v>
      </c>
      <c r="M18" s="3" t="str">
        <f t="shared" si="3"/>
        <v>ไม่ผ่าน</v>
      </c>
    </row>
    <row r="19" spans="1:13" s="1" customFormat="1" ht="14.25" customHeight="1" x14ac:dyDescent="0.5">
      <c r="A19" s="26">
        <v>15</v>
      </c>
      <c r="B19" s="83">
        <v>14837</v>
      </c>
      <c r="C19" s="74" t="s">
        <v>38</v>
      </c>
      <c r="D19" s="74" t="s">
        <v>401</v>
      </c>
      <c r="E19" s="90" t="s">
        <v>402</v>
      </c>
      <c r="F19" s="20"/>
      <c r="G19" s="20"/>
      <c r="H19" s="20"/>
      <c r="I19" s="20"/>
      <c r="J19" s="20"/>
      <c r="K19" s="21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4.25" customHeight="1" x14ac:dyDescent="0.5">
      <c r="A20" s="26">
        <v>16</v>
      </c>
      <c r="B20" s="83">
        <v>14838</v>
      </c>
      <c r="C20" s="74" t="s">
        <v>38</v>
      </c>
      <c r="D20" s="74" t="s">
        <v>403</v>
      </c>
      <c r="E20" s="90" t="s">
        <v>404</v>
      </c>
      <c r="F20" s="20"/>
      <c r="G20" s="20"/>
      <c r="H20" s="20"/>
      <c r="I20" s="20"/>
      <c r="J20" s="20"/>
      <c r="K20" s="21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4.25" customHeight="1" x14ac:dyDescent="0.5">
      <c r="A21" s="26">
        <v>17</v>
      </c>
      <c r="B21" s="83">
        <v>14839</v>
      </c>
      <c r="C21" s="89" t="s">
        <v>38</v>
      </c>
      <c r="D21" s="74" t="s">
        <v>303</v>
      </c>
      <c r="E21" s="90" t="s">
        <v>405</v>
      </c>
      <c r="F21" s="20"/>
      <c r="G21" s="20"/>
      <c r="H21" s="20"/>
      <c r="I21" s="20"/>
      <c r="J21" s="20"/>
      <c r="K21" s="21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4.25" customHeight="1" x14ac:dyDescent="0.5">
      <c r="A22" s="26">
        <v>18</v>
      </c>
      <c r="B22" s="83">
        <v>14840</v>
      </c>
      <c r="C22" s="89" t="s">
        <v>38</v>
      </c>
      <c r="D22" s="74" t="s">
        <v>406</v>
      </c>
      <c r="E22" s="90" t="s">
        <v>407</v>
      </c>
      <c r="F22" s="20"/>
      <c r="G22" s="20"/>
      <c r="H22" s="20"/>
      <c r="I22" s="20"/>
      <c r="J22" s="20"/>
      <c r="K22" s="21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4.25" customHeight="1" x14ac:dyDescent="0.5">
      <c r="A23" s="26">
        <v>19</v>
      </c>
      <c r="B23" s="83">
        <v>14841</v>
      </c>
      <c r="C23" s="89" t="s">
        <v>38</v>
      </c>
      <c r="D23" s="74" t="s">
        <v>408</v>
      </c>
      <c r="E23" s="90" t="s">
        <v>319</v>
      </c>
      <c r="F23" s="20"/>
      <c r="G23" s="20"/>
      <c r="H23" s="20"/>
      <c r="I23" s="20"/>
      <c r="J23" s="20"/>
      <c r="K23" s="21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4.25" customHeight="1" x14ac:dyDescent="0.5">
      <c r="A24" s="26">
        <v>20</v>
      </c>
      <c r="B24" s="83">
        <v>14842</v>
      </c>
      <c r="C24" s="89" t="s">
        <v>38</v>
      </c>
      <c r="D24" s="74" t="s">
        <v>409</v>
      </c>
      <c r="E24" s="90" t="s">
        <v>410</v>
      </c>
      <c r="F24" s="20"/>
      <c r="G24" s="20"/>
      <c r="H24" s="20"/>
      <c r="I24" s="20"/>
      <c r="J24" s="20"/>
      <c r="K24" s="21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4.25" customHeight="1" x14ac:dyDescent="0.5">
      <c r="A25" s="26">
        <v>21</v>
      </c>
      <c r="B25" s="83">
        <v>14843</v>
      </c>
      <c r="C25" s="89" t="s">
        <v>38</v>
      </c>
      <c r="D25" s="74" t="s">
        <v>411</v>
      </c>
      <c r="E25" s="90" t="s">
        <v>412</v>
      </c>
      <c r="F25" s="20"/>
      <c r="G25" s="20"/>
      <c r="H25" s="20"/>
      <c r="I25" s="20"/>
      <c r="J25" s="20"/>
      <c r="K25" s="21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4.25" customHeight="1" x14ac:dyDescent="0.5">
      <c r="A26" s="26">
        <v>22</v>
      </c>
      <c r="B26" s="83">
        <v>14844</v>
      </c>
      <c r="C26" s="89" t="s">
        <v>38</v>
      </c>
      <c r="D26" s="74" t="s">
        <v>413</v>
      </c>
      <c r="E26" s="90" t="s">
        <v>379</v>
      </c>
      <c r="F26" s="20"/>
      <c r="G26" s="20"/>
      <c r="H26" s="20"/>
      <c r="I26" s="20"/>
      <c r="J26" s="20"/>
      <c r="K26" s="21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4.25" customHeight="1" x14ac:dyDescent="0.5">
      <c r="A27" s="26">
        <v>23</v>
      </c>
      <c r="B27" s="83">
        <v>14845</v>
      </c>
      <c r="C27" s="89" t="s">
        <v>38</v>
      </c>
      <c r="D27" s="74" t="s">
        <v>414</v>
      </c>
      <c r="E27" s="90" t="s">
        <v>407</v>
      </c>
      <c r="F27" s="20"/>
      <c r="G27" s="20"/>
      <c r="H27" s="20"/>
      <c r="I27" s="20"/>
      <c r="J27" s="20"/>
      <c r="K27" s="21">
        <f t="shared" ref="K27:K32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4.25" customHeight="1" x14ac:dyDescent="0.5">
      <c r="A28" s="26">
        <v>24</v>
      </c>
      <c r="B28" s="83">
        <v>15210</v>
      </c>
      <c r="C28" s="89" t="s">
        <v>38</v>
      </c>
      <c r="D28" s="74" t="s">
        <v>254</v>
      </c>
      <c r="E28" s="90" t="s">
        <v>415</v>
      </c>
      <c r="F28" s="20"/>
      <c r="G28" s="20"/>
      <c r="H28" s="20"/>
      <c r="I28" s="20"/>
      <c r="J28" s="20"/>
      <c r="K28" s="21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4.25" customHeight="1" x14ac:dyDescent="0.5">
      <c r="A29" s="26">
        <v>25</v>
      </c>
      <c r="B29" s="83">
        <v>14848</v>
      </c>
      <c r="C29" s="116" t="s">
        <v>38</v>
      </c>
      <c r="D29" s="104" t="s">
        <v>416</v>
      </c>
      <c r="E29" s="105" t="s">
        <v>417</v>
      </c>
      <c r="F29" s="20"/>
      <c r="G29" s="20"/>
      <c r="H29" s="20"/>
      <c r="I29" s="20"/>
      <c r="J29" s="20"/>
      <c r="K29" s="21">
        <f t="shared" si="4"/>
        <v>0</v>
      </c>
      <c r="L29" s="3" t="str">
        <f>IF(K29&lt;=3,"0",IF(K29&lt;=7,"1",IF(K29&lt;=11,"2",IF(K29&gt;=12,"3"))))</f>
        <v>0</v>
      </c>
      <c r="M29" s="3" t="str">
        <f>IF(K29&lt;=3,"ไม่ผ่าน",IF(K29&lt;=7,"ผ่าน",IF(K29&lt;=11,"ดี",IF(K29&gt;=12,"ดีเยี่ยม"))))</f>
        <v>ไม่ผ่าน</v>
      </c>
    </row>
    <row r="30" spans="1:13" s="1" customFormat="1" ht="14.25" customHeight="1" x14ac:dyDescent="0.5">
      <c r="A30" s="26">
        <v>26</v>
      </c>
      <c r="B30" s="83">
        <v>13539</v>
      </c>
      <c r="C30" s="74" t="s">
        <v>38</v>
      </c>
      <c r="D30" s="74" t="s">
        <v>418</v>
      </c>
      <c r="E30" s="90" t="s">
        <v>397</v>
      </c>
      <c r="F30" s="20"/>
      <c r="G30" s="20"/>
      <c r="H30" s="20"/>
      <c r="I30" s="20"/>
      <c r="J30" s="20"/>
      <c r="K30" s="21">
        <f t="shared" si="4"/>
        <v>0</v>
      </c>
      <c r="L30" s="3" t="str">
        <f t="shared" si="1"/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" customFormat="1" ht="14.25" customHeight="1" x14ac:dyDescent="0.5">
      <c r="A31" s="26">
        <v>27</v>
      </c>
      <c r="B31" s="24">
        <v>15642</v>
      </c>
      <c r="C31" s="69" t="s">
        <v>38</v>
      </c>
      <c r="D31" s="69" t="s">
        <v>419</v>
      </c>
      <c r="E31" s="94" t="s">
        <v>420</v>
      </c>
      <c r="F31" s="20"/>
      <c r="G31" s="20"/>
      <c r="H31" s="20"/>
      <c r="I31" s="20"/>
      <c r="J31" s="20"/>
      <c r="K31" s="21">
        <f t="shared" si="4"/>
        <v>0</v>
      </c>
      <c r="L31" s="3" t="str">
        <f t="shared" si="1"/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4.25" customHeight="1" x14ac:dyDescent="0.5">
      <c r="A32" s="26">
        <v>28</v>
      </c>
      <c r="B32" s="24">
        <v>15648</v>
      </c>
      <c r="C32" s="91" t="s">
        <v>38</v>
      </c>
      <c r="D32" s="69" t="s">
        <v>421</v>
      </c>
      <c r="E32" s="94" t="s">
        <v>422</v>
      </c>
      <c r="F32" s="20"/>
      <c r="G32" s="20"/>
      <c r="H32" s="20"/>
      <c r="I32" s="20"/>
      <c r="J32" s="20"/>
      <c r="K32" s="21">
        <f t="shared" si="4"/>
        <v>0</v>
      </c>
      <c r="L32" s="3" t="str">
        <f t="shared" si="1"/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1" customFormat="1" ht="17.25" customHeight="1" x14ac:dyDescent="0.5">
      <c r="A33" s="45"/>
      <c r="B33" s="120"/>
      <c r="C33" s="120"/>
      <c r="D33" s="120"/>
      <c r="E33" s="28"/>
      <c r="F33" s="47"/>
      <c r="G33" s="47"/>
      <c r="H33" s="47"/>
      <c r="I33" s="47"/>
      <c r="J33" s="47"/>
      <c r="K33" s="48"/>
      <c r="L33" s="44"/>
      <c r="M33" s="44"/>
    </row>
    <row r="34" spans="1:13" s="1" customFormat="1" ht="17.25" customHeight="1" x14ac:dyDescent="0.5">
      <c r="A34" s="45"/>
      <c r="B34" s="57"/>
      <c r="C34" s="57"/>
      <c r="D34" s="57"/>
      <c r="E34" s="57"/>
      <c r="F34" s="144">
        <f>COUNTIF(L5:L32,3)</f>
        <v>0</v>
      </c>
      <c r="G34" s="144">
        <f>COUNTIF(L5:L32,2)</f>
        <v>0</v>
      </c>
      <c r="H34" s="144">
        <f>COUNTIF(L5:L32,1)</f>
        <v>0</v>
      </c>
      <c r="I34" s="144">
        <f>COUNTIF(L5:L32,0)</f>
        <v>28</v>
      </c>
      <c r="J34" s="47"/>
      <c r="K34" s="48"/>
      <c r="L34" s="44"/>
      <c r="M34" s="44"/>
    </row>
    <row r="35" spans="1:13" s="1" customFormat="1" ht="19.8" x14ac:dyDescent="0.5">
      <c r="A35" s="17"/>
      <c r="B35" s="17"/>
      <c r="C35" s="17" t="s">
        <v>2</v>
      </c>
      <c r="D35" s="17"/>
      <c r="E35" s="17"/>
      <c r="F35" s="22"/>
      <c r="G35" s="22"/>
      <c r="H35" s="22"/>
      <c r="I35" s="22"/>
      <c r="J35" s="22"/>
      <c r="K35" s="17"/>
      <c r="L35" s="17"/>
      <c r="M35" s="17"/>
    </row>
    <row r="36" spans="1:13" s="1" customFormat="1" ht="19.8" x14ac:dyDescent="0.5">
      <c r="A36" s="17"/>
      <c r="B36" s="17"/>
      <c r="C36" s="17" t="s">
        <v>13</v>
      </c>
      <c r="D36" s="17"/>
      <c r="E36" s="17"/>
      <c r="F36" s="22"/>
      <c r="G36" s="61">
        <f>(F34*100)/28</f>
        <v>0</v>
      </c>
      <c r="H36" s="22"/>
      <c r="I36" s="22"/>
      <c r="J36" s="22"/>
      <c r="K36" s="22" t="s">
        <v>18</v>
      </c>
      <c r="L36" s="17"/>
      <c r="M36" s="61">
        <f>(H34*100)/28</f>
        <v>0</v>
      </c>
    </row>
    <row r="37" spans="1:13" s="1" customFormat="1" ht="19.8" x14ac:dyDescent="0.5">
      <c r="A37" s="17"/>
      <c r="B37" s="17"/>
      <c r="C37" s="17" t="s">
        <v>14</v>
      </c>
      <c r="D37" s="17"/>
      <c r="E37" s="17"/>
      <c r="F37" s="22"/>
      <c r="G37" s="61">
        <f>(G34*100)/28</f>
        <v>0</v>
      </c>
      <c r="H37" s="22"/>
      <c r="I37" s="22"/>
      <c r="J37" s="22"/>
      <c r="K37" s="22" t="s">
        <v>19</v>
      </c>
      <c r="L37" s="17"/>
      <c r="M37" s="61">
        <f>(I34*100)/28</f>
        <v>100</v>
      </c>
    </row>
    <row r="38" spans="1:13" s="1" customFormat="1" ht="19.8" x14ac:dyDescent="0.5">
      <c r="A38" s="17"/>
      <c r="B38" s="17"/>
      <c r="C38" s="17" t="s">
        <v>15</v>
      </c>
      <c r="D38" s="17"/>
      <c r="E38" s="17"/>
      <c r="F38" s="22"/>
      <c r="G38" s="22"/>
      <c r="H38" s="22"/>
      <c r="I38" s="17" t="s">
        <v>20</v>
      </c>
      <c r="J38" s="22"/>
      <c r="K38" s="17"/>
      <c r="L38" s="17"/>
      <c r="M38" s="17"/>
    </row>
    <row r="39" spans="1:13" s="1" customFormat="1" ht="19.8" x14ac:dyDescent="0.5">
      <c r="A39" s="17"/>
      <c r="B39" s="17"/>
      <c r="C39" s="17" t="s">
        <v>16</v>
      </c>
      <c r="D39" s="17"/>
      <c r="E39" s="17"/>
      <c r="F39" s="22"/>
      <c r="G39" s="22"/>
      <c r="H39" s="22"/>
      <c r="I39" s="17" t="s">
        <v>24</v>
      </c>
      <c r="J39" s="22"/>
      <c r="K39" s="17"/>
      <c r="L39" s="17"/>
      <c r="M39" s="17"/>
    </row>
    <row r="40" spans="1:13" s="1" customFormat="1" ht="19.8" x14ac:dyDescent="0.5">
      <c r="A40" s="17"/>
      <c r="B40" s="17"/>
      <c r="C40" s="17" t="s">
        <v>17</v>
      </c>
      <c r="D40" s="17"/>
      <c r="E40" s="17"/>
      <c r="F40" s="22"/>
      <c r="G40" s="22"/>
      <c r="H40" s="22"/>
      <c r="I40" s="17" t="s">
        <v>22</v>
      </c>
      <c r="J40" s="22"/>
      <c r="K40" s="17"/>
      <c r="L40" s="17"/>
      <c r="M40" s="17"/>
    </row>
  </sheetData>
  <mergeCells count="9">
    <mergeCell ref="E1:M1"/>
    <mergeCell ref="A2:M2"/>
    <mergeCell ref="A3:A4"/>
    <mergeCell ref="B3:B4"/>
    <mergeCell ref="F3:J3"/>
    <mergeCell ref="K3:K4"/>
    <mergeCell ref="L3:L4"/>
    <mergeCell ref="M3:M4"/>
    <mergeCell ref="C3:E4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selection activeCell="M5" sqref="M5"/>
    </sheetView>
  </sheetViews>
  <sheetFormatPr defaultColWidth="9" defaultRowHeight="13.8" x14ac:dyDescent="0.25"/>
  <cols>
    <col min="1" max="1" width="4.19921875" style="23" customWidth="1"/>
    <col min="2" max="2" width="8.19921875" style="23" customWidth="1"/>
    <col min="3" max="3" width="6.3984375" style="23" customWidth="1"/>
    <col min="4" max="4" width="8.19921875" style="23" customWidth="1"/>
    <col min="5" max="5" width="7.8984375" style="23" customWidth="1"/>
    <col min="6" max="10" width="3.59765625" style="23" customWidth="1"/>
    <col min="11" max="11" width="8" style="23" customWidth="1"/>
    <col min="12" max="12" width="7.5" style="23" customWidth="1"/>
    <col min="13" max="13" width="7.69921875" style="23" customWidth="1"/>
    <col min="14" max="16384" width="9" style="23"/>
  </cols>
  <sheetData>
    <row r="1" spans="1:28" s="17" customFormat="1" ht="21" x14ac:dyDescent="0.6">
      <c r="A1" s="16"/>
      <c r="B1" s="16"/>
      <c r="C1" s="16"/>
      <c r="D1" s="16"/>
      <c r="E1" s="176" t="s">
        <v>2</v>
      </c>
      <c r="F1" s="176"/>
      <c r="G1" s="176"/>
      <c r="H1" s="176"/>
      <c r="I1" s="176"/>
      <c r="J1" s="176"/>
      <c r="K1" s="176"/>
      <c r="L1" s="176"/>
      <c r="M1" s="176"/>
    </row>
    <row r="2" spans="1:28" s="17" customFormat="1" ht="18.75" customHeight="1" x14ac:dyDescent="0.6">
      <c r="A2" s="177" t="s">
        <v>477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28" s="17" customFormat="1" ht="21" customHeight="1" x14ac:dyDescent="0.5">
      <c r="A3" s="178" t="s">
        <v>3</v>
      </c>
      <c r="B3" s="179" t="s">
        <v>4</v>
      </c>
      <c r="C3" s="170" t="s">
        <v>5</v>
      </c>
      <c r="D3" s="171"/>
      <c r="E3" s="172"/>
      <c r="F3" s="189" t="s">
        <v>1</v>
      </c>
      <c r="G3" s="189"/>
      <c r="H3" s="189"/>
      <c r="I3" s="189"/>
      <c r="J3" s="189"/>
      <c r="K3" s="181" t="s">
        <v>0</v>
      </c>
      <c r="L3" s="183" t="s">
        <v>11</v>
      </c>
      <c r="M3" s="183" t="s">
        <v>12</v>
      </c>
    </row>
    <row r="4" spans="1:28" s="17" customFormat="1" ht="58.5" customHeight="1" x14ac:dyDescent="0.5">
      <c r="A4" s="178"/>
      <c r="B4" s="180"/>
      <c r="C4" s="173"/>
      <c r="D4" s="174"/>
      <c r="E4" s="175"/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82"/>
      <c r="L4" s="184"/>
      <c r="M4" s="185"/>
    </row>
    <row r="5" spans="1:28" s="17" customFormat="1" ht="13.5" customHeight="1" x14ac:dyDescent="0.5">
      <c r="A5" s="26">
        <v>1</v>
      </c>
      <c r="B5" s="140">
        <v>13318</v>
      </c>
      <c r="C5" s="141" t="s">
        <v>33</v>
      </c>
      <c r="D5" s="74" t="s">
        <v>423</v>
      </c>
      <c r="E5" s="96" t="s">
        <v>424</v>
      </c>
      <c r="F5" s="20"/>
      <c r="G5" s="20"/>
      <c r="H5" s="20"/>
      <c r="I5" s="20"/>
      <c r="J5" s="20"/>
      <c r="K5" s="21">
        <f t="shared" ref="K5:K29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28" s="17" customFormat="1" ht="13.5" customHeight="1" x14ac:dyDescent="0.5">
      <c r="A6" s="26">
        <v>2</v>
      </c>
      <c r="B6" s="140">
        <v>13321</v>
      </c>
      <c r="C6" s="115" t="s">
        <v>33</v>
      </c>
      <c r="D6" s="116" t="s">
        <v>425</v>
      </c>
      <c r="E6" s="117" t="s">
        <v>426</v>
      </c>
      <c r="F6" s="20"/>
      <c r="G6" s="20"/>
      <c r="H6" s="20"/>
      <c r="I6" s="20"/>
      <c r="J6" s="20"/>
      <c r="K6" s="21">
        <f t="shared" si="0"/>
        <v>0</v>
      </c>
      <c r="L6" s="3" t="str">
        <f t="shared" ref="L6:L30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28" s="17" customFormat="1" ht="13.5" customHeight="1" x14ac:dyDescent="0.5">
      <c r="A7" s="26">
        <v>3</v>
      </c>
      <c r="B7" s="140">
        <v>13322</v>
      </c>
      <c r="C7" s="89" t="s">
        <v>33</v>
      </c>
      <c r="D7" s="74" t="s">
        <v>427</v>
      </c>
      <c r="E7" s="90" t="s">
        <v>428</v>
      </c>
      <c r="F7" s="20"/>
      <c r="G7" s="20"/>
      <c r="H7" s="20"/>
      <c r="I7" s="20"/>
      <c r="J7" s="20"/>
      <c r="K7" s="2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28" s="17" customFormat="1" ht="13.5" customHeight="1" x14ac:dyDescent="0.5">
      <c r="A8" s="26">
        <v>4</v>
      </c>
      <c r="B8" s="142">
        <v>13327</v>
      </c>
      <c r="C8" s="74" t="s">
        <v>33</v>
      </c>
      <c r="D8" s="74" t="s">
        <v>429</v>
      </c>
      <c r="E8" s="90" t="s">
        <v>430</v>
      </c>
      <c r="F8" s="20"/>
      <c r="G8" s="20"/>
      <c r="H8" s="20"/>
      <c r="I8" s="20"/>
      <c r="J8" s="20"/>
      <c r="K8" s="2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28" s="17" customFormat="1" ht="13.5" customHeight="1" x14ac:dyDescent="0.5">
      <c r="A9" s="26">
        <v>5</v>
      </c>
      <c r="B9" s="88">
        <v>13442</v>
      </c>
      <c r="C9" s="74" t="s">
        <v>33</v>
      </c>
      <c r="D9" s="74" t="s">
        <v>198</v>
      </c>
      <c r="E9" s="90" t="s">
        <v>431</v>
      </c>
      <c r="F9" s="20"/>
      <c r="G9" s="20"/>
      <c r="H9" s="20"/>
      <c r="I9" s="20"/>
      <c r="J9" s="20"/>
      <c r="K9" s="2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28" s="17" customFormat="1" ht="13.5" customHeight="1" x14ac:dyDescent="0.5">
      <c r="A10" s="26">
        <v>6</v>
      </c>
      <c r="B10" s="88">
        <v>13635</v>
      </c>
      <c r="C10" s="74" t="s">
        <v>33</v>
      </c>
      <c r="D10" s="74" t="s">
        <v>432</v>
      </c>
      <c r="E10" s="90" t="s">
        <v>433</v>
      </c>
      <c r="F10" s="20"/>
      <c r="G10" s="20"/>
      <c r="H10" s="20"/>
      <c r="I10" s="20"/>
      <c r="J10" s="20"/>
      <c r="K10" s="2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28" s="17" customFormat="1" ht="13.5" customHeight="1" x14ac:dyDescent="0.5">
      <c r="A11" s="26">
        <v>7</v>
      </c>
      <c r="B11" s="88">
        <v>14183</v>
      </c>
      <c r="C11" s="107" t="s">
        <v>33</v>
      </c>
      <c r="D11" s="107" t="s">
        <v>434</v>
      </c>
      <c r="E11" s="107" t="s">
        <v>435</v>
      </c>
      <c r="F11" s="20"/>
      <c r="G11" s="20"/>
      <c r="H11" s="20"/>
      <c r="I11" s="20"/>
      <c r="J11" s="20"/>
      <c r="K11" s="2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28" s="17" customFormat="1" ht="13.5" customHeight="1" x14ac:dyDescent="0.5">
      <c r="A12" s="26">
        <v>8</v>
      </c>
      <c r="B12" s="83">
        <v>15209</v>
      </c>
      <c r="C12" s="89" t="s">
        <v>33</v>
      </c>
      <c r="D12" s="74" t="s">
        <v>436</v>
      </c>
      <c r="E12" s="90" t="s">
        <v>437</v>
      </c>
      <c r="F12" s="20"/>
      <c r="G12" s="20"/>
      <c r="H12" s="20"/>
      <c r="I12" s="20"/>
      <c r="J12" s="20"/>
      <c r="K12" s="2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28" s="17" customFormat="1" ht="13.5" customHeight="1" x14ac:dyDescent="0.5">
      <c r="A13" s="26">
        <v>9</v>
      </c>
      <c r="B13" s="88">
        <v>13335</v>
      </c>
      <c r="C13" s="74" t="s">
        <v>38</v>
      </c>
      <c r="D13" s="74" t="s">
        <v>438</v>
      </c>
      <c r="E13" s="90" t="s">
        <v>439</v>
      </c>
      <c r="F13" s="20"/>
      <c r="G13" s="20"/>
      <c r="H13" s="20"/>
      <c r="I13" s="20"/>
      <c r="J13" s="20"/>
      <c r="K13" s="21">
        <f t="shared" si="0"/>
        <v>0</v>
      </c>
      <c r="L13" s="3" t="str">
        <f t="shared" si="1"/>
        <v>0</v>
      </c>
      <c r="M13" s="3" t="str">
        <f t="shared" si="2"/>
        <v>ไม่ผ่าน</v>
      </c>
      <c r="AB13" s="17" t="s">
        <v>217</v>
      </c>
    </row>
    <row r="14" spans="1:28" s="17" customFormat="1" ht="13.5" customHeight="1" x14ac:dyDescent="0.5">
      <c r="A14" s="26">
        <v>10</v>
      </c>
      <c r="B14" s="88">
        <v>13338</v>
      </c>
      <c r="C14" s="107" t="s">
        <v>38</v>
      </c>
      <c r="D14" s="107" t="s">
        <v>440</v>
      </c>
      <c r="E14" s="107" t="s">
        <v>441</v>
      </c>
      <c r="F14" s="20"/>
      <c r="G14" s="20"/>
      <c r="H14" s="20"/>
      <c r="I14" s="20"/>
      <c r="J14" s="20"/>
      <c r="K14" s="2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28" s="17" customFormat="1" ht="13.5" customHeight="1" x14ac:dyDescent="0.5">
      <c r="A15" s="26">
        <v>11</v>
      </c>
      <c r="B15" s="88">
        <v>13349</v>
      </c>
      <c r="C15" s="74" t="s">
        <v>38</v>
      </c>
      <c r="D15" s="74" t="s">
        <v>442</v>
      </c>
      <c r="E15" s="90" t="s">
        <v>443</v>
      </c>
      <c r="F15" s="20"/>
      <c r="G15" s="20"/>
      <c r="H15" s="20"/>
      <c r="I15" s="20"/>
      <c r="J15" s="20"/>
      <c r="K15" s="21">
        <f t="shared" ref="K15:K23" si="3">SUM(F15,G15,H15,I15,J15)</f>
        <v>0</v>
      </c>
      <c r="L15" s="3" t="str">
        <f t="shared" ref="L15:L23" si="4">IF(K15&lt;=3,"0",IF(K15&lt;=7,"1",IF(K15&lt;=11,"2",IF(K15&gt;=12,"3"))))</f>
        <v>0</v>
      </c>
      <c r="M15" s="3" t="str">
        <f t="shared" ref="M15:M23" si="5">IF(K15&lt;=3,"ไม่ผ่าน",IF(K15&lt;=7,"ผ่าน",IF(K15&lt;=11,"ดี",IF(K15&gt;=12,"ดีเยี่ยม"))))</f>
        <v>ไม่ผ่าน</v>
      </c>
    </row>
    <row r="16" spans="1:28" s="17" customFormat="1" ht="13.5" customHeight="1" x14ac:dyDescent="0.5">
      <c r="A16" s="26">
        <v>12</v>
      </c>
      <c r="B16" s="88">
        <v>13350</v>
      </c>
      <c r="C16" s="74" t="s">
        <v>38</v>
      </c>
      <c r="D16" s="74" t="s">
        <v>444</v>
      </c>
      <c r="E16" s="90" t="s">
        <v>445</v>
      </c>
      <c r="F16" s="20"/>
      <c r="G16" s="20"/>
      <c r="H16" s="20"/>
      <c r="I16" s="20"/>
      <c r="J16" s="20"/>
      <c r="K16" s="21">
        <f t="shared" si="3"/>
        <v>0</v>
      </c>
      <c r="L16" s="3" t="str">
        <f t="shared" si="4"/>
        <v>0</v>
      </c>
      <c r="M16" s="3" t="str">
        <f t="shared" si="5"/>
        <v>ไม่ผ่าน</v>
      </c>
    </row>
    <row r="17" spans="1:13" s="17" customFormat="1" ht="13.5" customHeight="1" x14ac:dyDescent="0.5">
      <c r="A17" s="26">
        <v>13</v>
      </c>
      <c r="B17" s="88">
        <v>13355</v>
      </c>
      <c r="C17" s="74" t="s">
        <v>38</v>
      </c>
      <c r="D17" s="74" t="s">
        <v>446</v>
      </c>
      <c r="E17" s="90" t="s">
        <v>447</v>
      </c>
      <c r="F17" s="20"/>
      <c r="G17" s="20"/>
      <c r="H17" s="20"/>
      <c r="I17" s="20"/>
      <c r="J17" s="20"/>
      <c r="K17" s="21">
        <f t="shared" si="3"/>
        <v>0</v>
      </c>
      <c r="L17" s="3" t="str">
        <f t="shared" si="4"/>
        <v>0</v>
      </c>
      <c r="M17" s="3" t="str">
        <f t="shared" si="5"/>
        <v>ไม่ผ่าน</v>
      </c>
    </row>
    <row r="18" spans="1:13" s="17" customFormat="1" ht="13.5" customHeight="1" x14ac:dyDescent="0.5">
      <c r="A18" s="26">
        <v>14</v>
      </c>
      <c r="B18" s="140">
        <v>13356</v>
      </c>
      <c r="C18" s="89" t="s">
        <v>38</v>
      </c>
      <c r="D18" s="74" t="s">
        <v>390</v>
      </c>
      <c r="E18" s="90" t="s">
        <v>448</v>
      </c>
      <c r="F18" s="20"/>
      <c r="G18" s="20"/>
      <c r="H18" s="20"/>
      <c r="I18" s="20"/>
      <c r="J18" s="20"/>
      <c r="K18" s="21">
        <f t="shared" si="3"/>
        <v>0</v>
      </c>
      <c r="L18" s="3" t="str">
        <f t="shared" si="4"/>
        <v>0</v>
      </c>
      <c r="M18" s="3" t="str">
        <f t="shared" si="5"/>
        <v>ไม่ผ่าน</v>
      </c>
    </row>
    <row r="19" spans="1:13" s="17" customFormat="1" ht="13.5" customHeight="1" x14ac:dyDescent="0.5">
      <c r="A19" s="26">
        <v>15</v>
      </c>
      <c r="B19" s="140">
        <v>13374</v>
      </c>
      <c r="C19" s="89" t="s">
        <v>38</v>
      </c>
      <c r="D19" s="74" t="s">
        <v>449</v>
      </c>
      <c r="E19" s="90" t="s">
        <v>450</v>
      </c>
      <c r="F19" s="20"/>
      <c r="G19" s="20"/>
      <c r="H19" s="20"/>
      <c r="I19" s="20"/>
      <c r="J19" s="20"/>
      <c r="K19" s="21">
        <f t="shared" si="3"/>
        <v>0</v>
      </c>
      <c r="L19" s="3" t="str">
        <f t="shared" si="4"/>
        <v>0</v>
      </c>
      <c r="M19" s="3" t="str">
        <f t="shared" si="5"/>
        <v>ไม่ผ่าน</v>
      </c>
    </row>
    <row r="20" spans="1:13" s="17" customFormat="1" ht="13.5" customHeight="1" x14ac:dyDescent="0.5">
      <c r="A20" s="26">
        <v>16</v>
      </c>
      <c r="B20" s="140">
        <v>13394</v>
      </c>
      <c r="C20" s="89" t="s">
        <v>38</v>
      </c>
      <c r="D20" s="74" t="s">
        <v>451</v>
      </c>
      <c r="E20" s="90" t="s">
        <v>452</v>
      </c>
      <c r="F20" s="20"/>
      <c r="G20" s="20"/>
      <c r="H20" s="20"/>
      <c r="I20" s="20"/>
      <c r="J20" s="20"/>
      <c r="K20" s="21">
        <f t="shared" si="3"/>
        <v>0</v>
      </c>
      <c r="L20" s="3" t="str">
        <f t="shared" si="4"/>
        <v>0</v>
      </c>
      <c r="M20" s="3" t="str">
        <f t="shared" si="5"/>
        <v>ไม่ผ่าน</v>
      </c>
    </row>
    <row r="21" spans="1:13" s="17" customFormat="1" ht="13.5" customHeight="1" x14ac:dyDescent="0.5">
      <c r="A21" s="26">
        <v>17</v>
      </c>
      <c r="B21" s="140">
        <v>13413</v>
      </c>
      <c r="C21" s="89" t="s">
        <v>38</v>
      </c>
      <c r="D21" s="74" t="s">
        <v>297</v>
      </c>
      <c r="E21" s="90" t="s">
        <v>453</v>
      </c>
      <c r="F21" s="20"/>
      <c r="G21" s="20"/>
      <c r="H21" s="20"/>
      <c r="I21" s="20"/>
      <c r="J21" s="20"/>
      <c r="K21" s="21">
        <f t="shared" si="3"/>
        <v>0</v>
      </c>
      <c r="L21" s="3" t="str">
        <f t="shared" si="4"/>
        <v>0</v>
      </c>
      <c r="M21" s="3" t="str">
        <f t="shared" si="5"/>
        <v>ไม่ผ่าน</v>
      </c>
    </row>
    <row r="22" spans="1:13" s="17" customFormat="1" ht="13.5" customHeight="1" x14ac:dyDescent="0.5">
      <c r="A22" s="26">
        <v>18</v>
      </c>
      <c r="B22" s="140">
        <v>13424</v>
      </c>
      <c r="C22" s="89" t="s">
        <v>38</v>
      </c>
      <c r="D22" s="74" t="s">
        <v>454</v>
      </c>
      <c r="E22" s="90" t="s">
        <v>455</v>
      </c>
      <c r="F22" s="20"/>
      <c r="G22" s="20"/>
      <c r="H22" s="20"/>
      <c r="I22" s="20"/>
      <c r="J22" s="20"/>
      <c r="K22" s="21">
        <f t="shared" si="3"/>
        <v>0</v>
      </c>
      <c r="L22" s="3" t="str">
        <f t="shared" si="4"/>
        <v>0</v>
      </c>
      <c r="M22" s="3" t="str">
        <f t="shared" si="5"/>
        <v>ไม่ผ่าน</v>
      </c>
    </row>
    <row r="23" spans="1:13" s="17" customFormat="1" ht="13.5" customHeight="1" x14ac:dyDescent="0.5">
      <c r="A23" s="26">
        <v>19</v>
      </c>
      <c r="B23" s="140">
        <v>13468</v>
      </c>
      <c r="C23" s="89" t="s">
        <v>38</v>
      </c>
      <c r="D23" s="74" t="s">
        <v>456</v>
      </c>
      <c r="E23" s="90" t="s">
        <v>457</v>
      </c>
      <c r="F23" s="20"/>
      <c r="G23" s="20"/>
      <c r="H23" s="20"/>
      <c r="I23" s="20"/>
      <c r="J23" s="20"/>
      <c r="K23" s="21">
        <f t="shared" si="3"/>
        <v>0</v>
      </c>
      <c r="L23" s="3" t="str">
        <f t="shared" si="4"/>
        <v>0</v>
      </c>
      <c r="M23" s="3" t="str">
        <f t="shared" si="5"/>
        <v>ไม่ผ่าน</v>
      </c>
    </row>
    <row r="24" spans="1:13" s="17" customFormat="1" ht="13.5" customHeight="1" x14ac:dyDescent="0.5">
      <c r="A24" s="26">
        <v>20</v>
      </c>
      <c r="B24" s="83">
        <v>13639</v>
      </c>
      <c r="C24" s="89" t="s">
        <v>38</v>
      </c>
      <c r="D24" s="74" t="s">
        <v>458</v>
      </c>
      <c r="E24" s="90" t="s">
        <v>459</v>
      </c>
      <c r="F24" s="20"/>
      <c r="G24" s="20"/>
      <c r="H24" s="20"/>
      <c r="I24" s="20"/>
      <c r="J24" s="20"/>
      <c r="K24" s="21">
        <f t="shared" si="0"/>
        <v>0</v>
      </c>
      <c r="L24" s="3" t="str">
        <f t="shared" si="1"/>
        <v>0</v>
      </c>
      <c r="M24" s="3" t="str">
        <f t="shared" ref="M24:M30" si="6">IF(K24&lt;=3,"ไม่ผ่าน",IF(K24&lt;=7,"ผ่าน",IF(K24&lt;=11,"ดี",IF(K24&gt;=12,"ดีเยี่ยม"))))</f>
        <v>ไม่ผ่าน</v>
      </c>
    </row>
    <row r="25" spans="1:13" s="17" customFormat="1" ht="13.5" customHeight="1" x14ac:dyDescent="0.5">
      <c r="A25" s="26">
        <v>21</v>
      </c>
      <c r="B25" s="83">
        <v>13651</v>
      </c>
      <c r="C25" s="89" t="s">
        <v>38</v>
      </c>
      <c r="D25" s="74" t="s">
        <v>460</v>
      </c>
      <c r="E25" s="90" t="s">
        <v>461</v>
      </c>
      <c r="F25" s="20"/>
      <c r="G25" s="20"/>
      <c r="H25" s="20"/>
      <c r="I25" s="20"/>
      <c r="J25" s="20"/>
      <c r="K25" s="21">
        <f t="shared" si="0"/>
        <v>0</v>
      </c>
      <c r="L25" s="3" t="str">
        <f t="shared" si="1"/>
        <v>0</v>
      </c>
      <c r="M25" s="3" t="str">
        <f t="shared" si="6"/>
        <v>ไม่ผ่าน</v>
      </c>
    </row>
    <row r="26" spans="1:13" s="17" customFormat="1" ht="13.5" customHeight="1" x14ac:dyDescent="0.5">
      <c r="A26" s="26">
        <v>22</v>
      </c>
      <c r="B26" s="83">
        <v>15291</v>
      </c>
      <c r="C26" s="89" t="s">
        <v>38</v>
      </c>
      <c r="D26" s="74" t="s">
        <v>462</v>
      </c>
      <c r="E26" s="96" t="s">
        <v>463</v>
      </c>
      <c r="F26" s="20"/>
      <c r="G26" s="20"/>
      <c r="H26" s="20"/>
      <c r="I26" s="20"/>
      <c r="J26" s="20"/>
      <c r="K26" s="21">
        <f t="shared" si="0"/>
        <v>0</v>
      </c>
      <c r="L26" s="3" t="str">
        <f t="shared" si="1"/>
        <v>0</v>
      </c>
      <c r="M26" s="3" t="str">
        <f t="shared" si="6"/>
        <v>ไม่ผ่าน</v>
      </c>
    </row>
    <row r="27" spans="1:13" s="17" customFormat="1" ht="13.5" customHeight="1" x14ac:dyDescent="0.5">
      <c r="A27" s="26">
        <v>23</v>
      </c>
      <c r="B27" s="24">
        <v>14849</v>
      </c>
      <c r="C27" s="89" t="s">
        <v>38</v>
      </c>
      <c r="D27" s="74" t="s">
        <v>464</v>
      </c>
      <c r="E27" s="90" t="s">
        <v>465</v>
      </c>
      <c r="F27" s="20"/>
      <c r="G27" s="20"/>
      <c r="H27" s="20"/>
      <c r="I27" s="20"/>
      <c r="J27" s="20"/>
      <c r="K27" s="21">
        <f t="shared" si="0"/>
        <v>0</v>
      </c>
      <c r="L27" s="3" t="str">
        <f t="shared" si="1"/>
        <v>0</v>
      </c>
      <c r="M27" s="3" t="str">
        <f t="shared" si="6"/>
        <v>ไม่ผ่าน</v>
      </c>
    </row>
    <row r="28" spans="1:13" s="17" customFormat="1" ht="13.5" customHeight="1" x14ac:dyDescent="0.5">
      <c r="A28" s="26">
        <v>24</v>
      </c>
      <c r="B28" s="83">
        <v>15181</v>
      </c>
      <c r="C28" s="89" t="s">
        <v>38</v>
      </c>
      <c r="D28" s="74" t="s">
        <v>466</v>
      </c>
      <c r="E28" s="90" t="s">
        <v>467</v>
      </c>
      <c r="F28" s="20"/>
      <c r="G28" s="20"/>
      <c r="H28" s="20"/>
      <c r="I28" s="20"/>
      <c r="J28" s="20"/>
      <c r="K28" s="21">
        <f t="shared" si="0"/>
        <v>0</v>
      </c>
      <c r="L28" s="3" t="str">
        <f t="shared" si="1"/>
        <v>0</v>
      </c>
      <c r="M28" s="3" t="str">
        <f t="shared" si="6"/>
        <v>ไม่ผ่าน</v>
      </c>
    </row>
    <row r="29" spans="1:13" s="17" customFormat="1" ht="13.5" customHeight="1" x14ac:dyDescent="0.5">
      <c r="A29" s="26">
        <v>25</v>
      </c>
      <c r="B29" s="83">
        <v>15183</v>
      </c>
      <c r="C29" s="89" t="s">
        <v>38</v>
      </c>
      <c r="D29" s="74" t="s">
        <v>468</v>
      </c>
      <c r="E29" s="90" t="s">
        <v>467</v>
      </c>
      <c r="F29" s="20"/>
      <c r="G29" s="20"/>
      <c r="H29" s="20"/>
      <c r="I29" s="20"/>
      <c r="J29" s="20"/>
      <c r="K29" s="21">
        <f t="shared" si="0"/>
        <v>0</v>
      </c>
      <c r="L29" s="3" t="str">
        <f t="shared" si="1"/>
        <v>0</v>
      </c>
      <c r="M29" s="3" t="str">
        <f t="shared" si="6"/>
        <v>ไม่ผ่าน</v>
      </c>
    </row>
    <row r="30" spans="1:13" s="17" customFormat="1" ht="13.5" customHeight="1" x14ac:dyDescent="0.5">
      <c r="A30" s="26">
        <v>26</v>
      </c>
      <c r="B30" s="24">
        <v>15184</v>
      </c>
      <c r="C30" s="89" t="s">
        <v>38</v>
      </c>
      <c r="D30" s="74" t="s">
        <v>469</v>
      </c>
      <c r="E30" s="90" t="s">
        <v>470</v>
      </c>
      <c r="F30" s="20"/>
      <c r="G30" s="20"/>
      <c r="H30" s="20"/>
      <c r="I30" s="20"/>
      <c r="J30" s="20"/>
      <c r="K30" s="21">
        <f>SUM(F30,G30,H30,I30,J30)</f>
        <v>0</v>
      </c>
      <c r="L30" s="3" t="str">
        <f t="shared" si="1"/>
        <v>0</v>
      </c>
      <c r="M30" s="3" t="str">
        <f t="shared" si="6"/>
        <v>ไม่ผ่าน</v>
      </c>
    </row>
    <row r="31" spans="1:13" s="17" customFormat="1" ht="13.5" customHeight="1" x14ac:dyDescent="0.5">
      <c r="A31" s="26">
        <v>27</v>
      </c>
      <c r="B31" s="24">
        <v>15189</v>
      </c>
      <c r="C31" s="89" t="s">
        <v>38</v>
      </c>
      <c r="D31" s="74" t="s">
        <v>471</v>
      </c>
      <c r="E31" s="90" t="s">
        <v>472</v>
      </c>
      <c r="F31" s="20"/>
      <c r="G31" s="20"/>
      <c r="H31" s="20"/>
      <c r="I31" s="20"/>
      <c r="J31" s="20"/>
      <c r="K31" s="21">
        <f>SUM(F31,G31,H31,I31,J31)</f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7" customFormat="1" ht="13.5" customHeight="1" x14ac:dyDescent="0.5">
      <c r="A32" s="26">
        <v>28</v>
      </c>
      <c r="B32" s="24">
        <v>15190</v>
      </c>
      <c r="C32" s="89" t="s">
        <v>38</v>
      </c>
      <c r="D32" s="74" t="s">
        <v>473</v>
      </c>
      <c r="E32" s="90" t="s">
        <v>474</v>
      </c>
      <c r="F32" s="20"/>
      <c r="G32" s="20"/>
      <c r="H32" s="20"/>
      <c r="I32" s="20"/>
      <c r="J32" s="20"/>
      <c r="K32" s="21">
        <f>SUM(F32,G32,H32,I32,J32)</f>
        <v>0</v>
      </c>
      <c r="L32" s="3" t="str">
        <f>IF(K32&lt;=3,"0",IF(K32&lt;=7,"1",IF(K32&lt;=11,"2",IF(K32&gt;=12,"3"))))</f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17" customFormat="1" ht="13.5" customHeight="1" x14ac:dyDescent="0.5">
      <c r="A33" s="26">
        <v>29</v>
      </c>
      <c r="B33" s="24">
        <v>15197</v>
      </c>
      <c r="C33" s="89" t="s">
        <v>38</v>
      </c>
      <c r="D33" s="74" t="s">
        <v>45</v>
      </c>
      <c r="E33" s="90" t="s">
        <v>459</v>
      </c>
      <c r="F33" s="20"/>
      <c r="G33" s="20"/>
      <c r="H33" s="20"/>
      <c r="I33" s="20"/>
      <c r="J33" s="20"/>
      <c r="K33" s="21">
        <f>SUM(F33,G33,H33,I33,J33)</f>
        <v>0</v>
      </c>
      <c r="L33" s="3" t="str">
        <f>IF(K33&lt;=3,"0",IF(K33&lt;=7,"1",IF(K33&lt;=11,"2",IF(K33&gt;=12,"3"))))</f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13" s="17" customFormat="1" ht="13.5" customHeight="1" x14ac:dyDescent="0.5">
      <c r="A34" s="26">
        <v>30</v>
      </c>
      <c r="B34" s="24">
        <v>15201</v>
      </c>
      <c r="C34" s="89" t="s">
        <v>38</v>
      </c>
      <c r="D34" s="74" t="s">
        <v>475</v>
      </c>
      <c r="E34" s="90" t="s">
        <v>476</v>
      </c>
      <c r="F34" s="20"/>
      <c r="G34" s="20"/>
      <c r="H34" s="20"/>
      <c r="I34" s="20"/>
      <c r="J34" s="20"/>
      <c r="K34" s="21">
        <f>SUM(F34,G34,H34,I34,J34)</f>
        <v>0</v>
      </c>
      <c r="L34" s="3" t="str">
        <f>IF(K34&lt;=3,"0",IF(K34&lt;=7,"1",IF(K34&lt;=11,"2",IF(K34&gt;=12,"3"))))</f>
        <v>0</v>
      </c>
      <c r="M34" s="3" t="str">
        <f>IF(K34&lt;=3,"ไม่ผ่าน",IF(K34&lt;=7,"ผ่าน",IF(K34&lt;=11,"ดี",IF(K34&gt;=12,"ดีเยี่ยม"))))</f>
        <v>ไม่ผ่าน</v>
      </c>
    </row>
    <row r="35" spans="1:13" s="17" customFormat="1" ht="17.25" customHeight="1" x14ac:dyDescent="0.6">
      <c r="A35" s="45"/>
      <c r="B35" s="121"/>
      <c r="C35" s="67"/>
      <c r="D35" s="67"/>
      <c r="E35" s="67"/>
      <c r="F35" s="47"/>
      <c r="G35" s="47"/>
      <c r="H35" s="47"/>
      <c r="I35" s="47"/>
      <c r="J35" s="47"/>
      <c r="K35" s="48"/>
      <c r="L35" s="44"/>
      <c r="M35" s="44"/>
    </row>
    <row r="36" spans="1:13" s="17" customFormat="1" ht="17.25" customHeight="1" x14ac:dyDescent="0.5">
      <c r="A36" s="45"/>
      <c r="B36" s="57"/>
      <c r="C36" s="57"/>
      <c r="D36" s="57"/>
      <c r="E36" s="57"/>
      <c r="F36" s="144">
        <f>COUNTIF(L5:L34,3)</f>
        <v>0</v>
      </c>
      <c r="G36" s="144">
        <f>COUNTIF(L5:L34,2)</f>
        <v>0</v>
      </c>
      <c r="H36" s="144">
        <f>COUNTIF(L5:L34,1)</f>
        <v>0</v>
      </c>
      <c r="I36" s="144">
        <f>COUNTIF(L5:L34,0)</f>
        <v>30</v>
      </c>
      <c r="J36" s="47"/>
      <c r="K36" s="48"/>
      <c r="L36" s="44"/>
      <c r="M36" s="44"/>
    </row>
    <row r="37" spans="1:13" s="17" customFormat="1" ht="19.8" x14ac:dyDescent="0.5">
      <c r="C37" s="17" t="s">
        <v>2</v>
      </c>
      <c r="F37" s="22"/>
      <c r="G37" s="22"/>
      <c r="H37" s="22"/>
      <c r="I37" s="22"/>
      <c r="J37" s="22"/>
    </row>
    <row r="38" spans="1:13" s="17" customFormat="1" ht="19.8" x14ac:dyDescent="0.5">
      <c r="C38" s="17" t="s">
        <v>13</v>
      </c>
      <c r="F38" s="22"/>
      <c r="G38" s="61">
        <f>(F36*100)/30</f>
        <v>0</v>
      </c>
      <c r="H38" s="22"/>
      <c r="I38" s="22"/>
      <c r="J38" s="22"/>
      <c r="K38" s="22" t="s">
        <v>18</v>
      </c>
      <c r="M38" s="61">
        <f>(H36*100)/30</f>
        <v>0</v>
      </c>
    </row>
    <row r="39" spans="1:13" s="17" customFormat="1" ht="19.8" x14ac:dyDescent="0.5">
      <c r="C39" s="17" t="s">
        <v>14</v>
      </c>
      <c r="F39" s="22"/>
      <c r="G39" s="61">
        <f>(G36*100)/30</f>
        <v>0</v>
      </c>
      <c r="H39" s="22"/>
      <c r="I39" s="22"/>
      <c r="J39" s="22"/>
      <c r="K39" s="22" t="s">
        <v>19</v>
      </c>
      <c r="M39" s="61">
        <f>(I36*100)/30</f>
        <v>100</v>
      </c>
    </row>
    <row r="40" spans="1:13" s="17" customFormat="1" ht="19.8" x14ac:dyDescent="0.5">
      <c r="C40" s="17" t="s">
        <v>15</v>
      </c>
      <c r="F40" s="22"/>
      <c r="G40" s="22"/>
      <c r="H40" s="22"/>
      <c r="I40" s="17" t="s">
        <v>20</v>
      </c>
      <c r="J40" s="22"/>
    </row>
    <row r="41" spans="1:13" s="17" customFormat="1" ht="19.8" x14ac:dyDescent="0.5">
      <c r="C41" s="17" t="s">
        <v>16</v>
      </c>
      <c r="F41" s="22"/>
      <c r="G41" s="22"/>
      <c r="H41" s="22"/>
      <c r="I41" s="17" t="s">
        <v>24</v>
      </c>
      <c r="J41" s="22"/>
    </row>
    <row r="42" spans="1:13" s="17" customFormat="1" ht="19.8" x14ac:dyDescent="0.5">
      <c r="C42" s="17" t="s">
        <v>17</v>
      </c>
      <c r="F42" s="22"/>
      <c r="G42" s="22"/>
      <c r="H42" s="22"/>
      <c r="I42" s="17" t="s">
        <v>22</v>
      </c>
      <c r="J42" s="22"/>
    </row>
  </sheetData>
  <mergeCells count="9">
    <mergeCell ref="E1:M1"/>
    <mergeCell ref="A2:M2"/>
    <mergeCell ref="A3:A4"/>
    <mergeCell ref="B3:B4"/>
    <mergeCell ref="F3:J3"/>
    <mergeCell ref="K3:K4"/>
    <mergeCell ref="L3:L4"/>
    <mergeCell ref="M3:M4"/>
    <mergeCell ref="C3:E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501</vt:lpstr>
      <vt:lpstr>502</vt:lpstr>
      <vt:lpstr>503</vt:lpstr>
      <vt:lpstr>504</vt:lpstr>
      <vt:lpstr>505</vt:lpstr>
      <vt:lpstr>506</vt:lpstr>
      <vt:lpstr>507</vt:lpstr>
      <vt:lpstr>508</vt:lpstr>
      <vt:lpstr>509</vt:lpstr>
      <vt:lpstr>510</vt:lpstr>
      <vt:lpstr>511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2019-09-19T03:59:39Z</dcterms:modified>
</cp:coreProperties>
</file>