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01" sheetId="1" r:id="rId1"/>
    <sheet name="102" sheetId="2" r:id="rId2"/>
    <sheet name="103" sheetId="3" r:id="rId3"/>
    <sheet name="104" sheetId="4" r:id="rId4"/>
    <sheet name="105" sheetId="5" r:id="rId5"/>
    <sheet name="106" sheetId="6" r:id="rId6"/>
    <sheet name="107" sheetId="7" r:id="rId7"/>
    <sheet name="108" sheetId="8" r:id="rId8"/>
    <sheet name="109" sheetId="9" r:id="rId9"/>
    <sheet name="110" sheetId="10" r:id="rId10"/>
    <sheet name="111" sheetId="11" r:id="rId11"/>
  </sheets>
  <definedNames/>
  <calcPr fullCalcOnLoad="1"/>
</workbook>
</file>

<file path=xl/sharedStrings.xml><?xml version="1.0" encoding="utf-8"?>
<sst xmlns="http://schemas.openxmlformats.org/spreadsheetml/2006/main" count="1529" uniqueCount="922">
  <si>
    <t>รวม</t>
  </si>
  <si>
    <t>เกณฑ์</t>
  </si>
  <si>
    <t>สรุปผลการประเมินรายชั้นเรียน</t>
  </si>
  <si>
    <t>เลขที่</t>
  </si>
  <si>
    <t>เลขประจำตัว</t>
  </si>
  <si>
    <t>รายชื่อนักเรียน</t>
  </si>
  <si>
    <t>สมรรถนะที่ 1</t>
  </si>
  <si>
    <t>สมรรถนะที่ 2</t>
  </si>
  <si>
    <t>สมรรถนะที่ 3</t>
  </si>
  <si>
    <t>สมรรถนะที่ 4</t>
  </si>
  <si>
    <t>สมรรถนะที่ 5</t>
  </si>
  <si>
    <t>ระดับคุณภาพ</t>
  </si>
  <si>
    <t>ผลการประเมิน</t>
  </si>
  <si>
    <t xml:space="preserve">       ดีเยี่ยม คิดเป็นร้อยละ</t>
  </si>
  <si>
    <t xml:space="preserve">       ดี  คิดเป็นร้อยละ</t>
  </si>
  <si>
    <t>ลงชื่อ.................................ผู้ประเมิน</t>
  </si>
  <si>
    <t>(..............................................)</t>
  </si>
  <si>
    <t xml:space="preserve">              ครูประจำวิชา</t>
  </si>
  <si>
    <t>ผ่าน  คิดเป็นร้อยละ</t>
  </si>
  <si>
    <t>ไม่ผ่าน คิดเป็นร้อยละ</t>
  </si>
  <si>
    <t>ลงชื่อ....................................ผู้อนุมัติ</t>
  </si>
  <si>
    <t>ผู้อำนวยการโรงเรียนสุวรรณภูมิวิทยาลัย</t>
  </si>
  <si>
    <t>ระดับชันมัธยมศึกษาปีที่ 1/2  ปีการศึกษา 2561</t>
  </si>
  <si>
    <t>ระดับชันมัธยมศึกษาปีที่ 1/1  ปีการศึกษา 2561</t>
  </si>
  <si>
    <t>ระดับชันมัธยมศึกษาปีที่ 1/3  ปีการศึกษา 2561</t>
  </si>
  <si>
    <t>ระดับชันมัธยมศึกษาปีที่ 1/4  ปีการศึกษา 2561</t>
  </si>
  <si>
    <t>ระดับชันมัธยมศึกษาปีที่ 1/5  ปีการศึกษา 2561</t>
  </si>
  <si>
    <t>ระดับชันมัธยมศึกษาปีที่ 1/6  ปีการศึกษา 2561</t>
  </si>
  <si>
    <t>ระดับชันมัธยมศึกษาปีที่ 1/7  ปีการศึกษา 2561</t>
  </si>
  <si>
    <t>ระดับชันมัธยมศึกษาปีที่ 1/8  ปีการศึกษา 2561</t>
  </si>
  <si>
    <t>ระดับชันมัธยมศึกษาปีที่ 1/9  ปีการศึกษา 2561</t>
  </si>
  <si>
    <t>ระดับชันมัธยมศึกษาปีที่ 1/10  ปีการศึกษา 2561</t>
  </si>
  <si>
    <t>ระดับชันมัธยมศึกษาปีที่ 1/11  ปีการศึกษา 2561</t>
  </si>
  <si>
    <t xml:space="preserve">      (นายเทพรังสรรค์  สุวรรณโท)</t>
  </si>
  <si>
    <t>14871</t>
  </si>
  <si>
    <t>เด็กชาย</t>
  </si>
  <si>
    <t>ธนพล</t>
  </si>
  <si>
    <t>แก้วโพนงาม</t>
  </si>
  <si>
    <t>14872</t>
  </si>
  <si>
    <t>ธเนตร</t>
  </si>
  <si>
    <t>บัวสูง</t>
  </si>
  <si>
    <t>เด็กหญิง</t>
  </si>
  <si>
    <t>14875</t>
  </si>
  <si>
    <t>กมลชนก</t>
  </si>
  <si>
    <t>ดำขำ</t>
  </si>
  <si>
    <t>14876</t>
  </si>
  <si>
    <t>กอบกุล</t>
  </si>
  <si>
    <t>เสนาบูรณ์</t>
  </si>
  <si>
    <t>14877</t>
  </si>
  <si>
    <t>จุฑารัตน์</t>
  </si>
  <si>
    <t>ศักดิ์คำดวง</t>
  </si>
  <si>
    <t>14878</t>
  </si>
  <si>
    <t>ชลาลัย</t>
  </si>
  <si>
    <t>โกสัสโพธิ์</t>
  </si>
  <si>
    <t>14879</t>
  </si>
  <si>
    <t>ชุติกาญจน์</t>
  </si>
  <si>
    <t>กันทะวัง</t>
  </si>
  <si>
    <t>14880</t>
  </si>
  <si>
    <t>ดลยา</t>
  </si>
  <si>
    <t>วงศ์มะเอี่ยม</t>
  </si>
  <si>
    <t>14881</t>
  </si>
  <si>
    <t xml:space="preserve">นภัสวรรณ  </t>
  </si>
  <si>
    <t>เชียงภูงา</t>
  </si>
  <si>
    <t>14882</t>
  </si>
  <si>
    <t>นิภาพร</t>
  </si>
  <si>
    <t>ทองหนองบัว</t>
  </si>
  <si>
    <t>14883</t>
  </si>
  <si>
    <t>ประลิสา</t>
  </si>
  <si>
    <t>สาลีวรรณ์</t>
  </si>
  <si>
    <t>14884</t>
  </si>
  <si>
    <t>พิชญธิดา</t>
  </si>
  <si>
    <t>ดีพลงาม</t>
  </si>
  <si>
    <t>14885</t>
  </si>
  <si>
    <t>มัลลิกา</t>
  </si>
  <si>
    <t>พูลทรัพย์</t>
  </si>
  <si>
    <t>14886</t>
  </si>
  <si>
    <t>วรนุช</t>
  </si>
  <si>
    <t>ขานน้ำคำ</t>
  </si>
  <si>
    <t>14887</t>
  </si>
  <si>
    <t>ศศินันท์</t>
  </si>
  <si>
    <t>ทิพวารี</t>
  </si>
  <si>
    <t>14888</t>
  </si>
  <si>
    <t>สุภัสสร</t>
  </si>
  <si>
    <t>สุขสุวรรณ</t>
  </si>
  <si>
    <t>14889</t>
  </si>
  <si>
    <t>อรพิน</t>
  </si>
  <si>
    <t>อินทหอม</t>
  </si>
  <si>
    <t>15217</t>
  </si>
  <si>
    <t>นปภา</t>
  </si>
  <si>
    <t>พิมพ์วาย</t>
  </si>
  <si>
    <t xml:space="preserve">  ดี  คิดเป็นร้อยละ</t>
  </si>
  <si>
    <t>ดีเยี่ยม คิดเป็นร้อยละ</t>
  </si>
  <si>
    <t>14890</t>
  </si>
  <si>
    <t>กฤตเมธ</t>
  </si>
  <si>
    <t>วลัยศรี</t>
  </si>
  <si>
    <t>14891</t>
  </si>
  <si>
    <t>กิตติโชติ</t>
  </si>
  <si>
    <t>เชื้อจีน</t>
  </si>
  <si>
    <t>14892</t>
  </si>
  <si>
    <t>ณัชวรพรต</t>
  </si>
  <si>
    <t>จิรทวิชัยเจริญ</t>
  </si>
  <si>
    <t>14893</t>
  </si>
  <si>
    <t>ณัฐภัค</t>
  </si>
  <si>
    <t>เลยไธสง</t>
  </si>
  <si>
    <t>14894</t>
  </si>
  <si>
    <t>ธวัชชัย</t>
  </si>
  <si>
    <t>ถาวัลย์</t>
  </si>
  <si>
    <t>14895</t>
  </si>
  <si>
    <t>ปพน</t>
  </si>
  <si>
    <t>แก้วมะณีชัย</t>
  </si>
  <si>
    <t>14896</t>
  </si>
  <si>
    <t>พีรวรรณ</t>
  </si>
  <si>
    <t>คำดี</t>
  </si>
  <si>
    <t>14897</t>
  </si>
  <si>
    <t>ระพีวิช</t>
  </si>
  <si>
    <t>เกิดแย้ม</t>
  </si>
  <si>
    <t>14898</t>
  </si>
  <si>
    <t>รัฐพล</t>
  </si>
  <si>
    <t>บุญล้อม</t>
  </si>
  <si>
    <t>14899</t>
  </si>
  <si>
    <t>สมพร</t>
  </si>
  <si>
    <t>พุฒตาล</t>
  </si>
  <si>
    <t>14900</t>
  </si>
  <si>
    <t>สุรพล</t>
  </si>
  <si>
    <t>แสวง</t>
  </si>
  <si>
    <t>14901</t>
  </si>
  <si>
    <t>อนุศิษฏ์</t>
  </si>
  <si>
    <t>ปีเจริญ</t>
  </si>
  <si>
    <t>14902</t>
  </si>
  <si>
    <t>อรรถพล</t>
  </si>
  <si>
    <t>อาจหนองหว้า</t>
  </si>
  <si>
    <t>14903</t>
  </si>
  <si>
    <t>กัลยกร</t>
  </si>
  <si>
    <t>พลดอน</t>
  </si>
  <si>
    <t>15211</t>
  </si>
  <si>
    <t>ชนันยา</t>
  </si>
  <si>
    <t>อินทชัย</t>
  </si>
  <si>
    <t>14905</t>
  </si>
  <si>
    <t>ธิติกาญจน์</t>
  </si>
  <si>
    <t>พิมพ์โช</t>
  </si>
  <si>
    <t>14906</t>
  </si>
  <si>
    <t>นฤมล</t>
  </si>
  <si>
    <t>มะยุระยอด</t>
  </si>
  <si>
    <t>14907</t>
  </si>
  <si>
    <t>มิ่งกมล</t>
  </si>
  <si>
    <t>ลมสมบุตร</t>
  </si>
  <si>
    <t>14908</t>
  </si>
  <si>
    <t>วรัญญา</t>
  </si>
  <si>
    <t>มูลสาร</t>
  </si>
  <si>
    <t>14909</t>
  </si>
  <si>
    <t>อรจิรา</t>
  </si>
  <si>
    <t>แสนทิพย์</t>
  </si>
  <si>
    <t>ปนัดดา</t>
  </si>
  <si>
    <t>14910</t>
  </si>
  <si>
    <t>ธนโชติ</t>
  </si>
  <si>
    <t>พันธะมา</t>
  </si>
  <si>
    <t>14911</t>
  </si>
  <si>
    <t>รัชชานนท์</t>
  </si>
  <si>
    <t>กองนิล</t>
  </si>
  <si>
    <t>14912</t>
  </si>
  <si>
    <t>สุรพร</t>
  </si>
  <si>
    <t>14913</t>
  </si>
  <si>
    <t>อภิชัย</t>
  </si>
  <si>
    <t>โสภัย</t>
  </si>
  <si>
    <t>14914</t>
  </si>
  <si>
    <t>กฏชมล</t>
  </si>
  <si>
    <t>สุจิตโต</t>
  </si>
  <si>
    <t>14915</t>
  </si>
  <si>
    <t>ชาลีรัตน์</t>
  </si>
  <si>
    <t>14916</t>
  </si>
  <si>
    <t>เกวลิน</t>
  </si>
  <si>
    <t>ธรรมนาม</t>
  </si>
  <si>
    <t>14917</t>
  </si>
  <si>
    <t>นภสร</t>
  </si>
  <si>
    <t>สังข์ทอง</t>
  </si>
  <si>
    <t>14918</t>
  </si>
  <si>
    <t>น้ำหนึ่ง</t>
  </si>
  <si>
    <t>รื่นมาลี</t>
  </si>
  <si>
    <t>14919</t>
  </si>
  <si>
    <t>พิมพ์ชนก</t>
  </si>
  <si>
    <t>ดวงพรมหาสกุล</t>
  </si>
  <si>
    <t>14920</t>
  </si>
  <si>
    <t>ลลิตภัทร</t>
  </si>
  <si>
    <t>เลื่อมเงิน</t>
  </si>
  <si>
    <t>14921</t>
  </si>
  <si>
    <t>วิภาดา</t>
  </si>
  <si>
    <t>สำสารี</t>
  </si>
  <si>
    <t>14922</t>
  </si>
  <si>
    <t>ศุภาพิชญ์</t>
  </si>
  <si>
    <t>น้ำกระจาย</t>
  </si>
  <si>
    <t>14923</t>
  </si>
  <si>
    <t>สุภาพร</t>
  </si>
  <si>
    <t>องค์โฆษิต</t>
  </si>
  <si>
    <t>14924</t>
  </si>
  <si>
    <t>อรอุมา</t>
  </si>
  <si>
    <t>ลามนต์</t>
  </si>
  <si>
    <t>14925</t>
  </si>
  <si>
    <t>สุโน</t>
  </si>
  <si>
    <t>14926</t>
  </si>
  <si>
    <t>คมชิด</t>
  </si>
  <si>
    <t>บุญประเทศ</t>
  </si>
  <si>
    <t>14927</t>
  </si>
  <si>
    <t>จอห์น</t>
  </si>
  <si>
    <t>ชาวกล้า</t>
  </si>
  <si>
    <t>14928</t>
  </si>
  <si>
    <t>ชัยชนะ</t>
  </si>
  <si>
    <t xml:space="preserve">ชัยศรีดา </t>
  </si>
  <si>
    <t>14929</t>
  </si>
  <si>
    <t>ชัยวัฒน์</t>
  </si>
  <si>
    <t>พรรณขาม</t>
  </si>
  <si>
    <t>14930</t>
  </si>
  <si>
    <t>เพชรดี</t>
  </si>
  <si>
    <t>14931</t>
  </si>
  <si>
    <t>ชุติพนธิ์</t>
  </si>
  <si>
    <t>แผลงฤทธิ์</t>
  </si>
  <si>
    <t>14932</t>
  </si>
  <si>
    <t>ณัฐพล</t>
  </si>
  <si>
    <t>นันโท</t>
  </si>
  <si>
    <t>14933</t>
  </si>
  <si>
    <t>ณัฐภัทร</t>
  </si>
  <si>
    <t>กาสิงห์</t>
  </si>
  <si>
    <t>14934</t>
  </si>
  <si>
    <t>ณัฐวุฒิ</t>
  </si>
  <si>
    <t>พุฒดีมี</t>
  </si>
  <si>
    <t>14935</t>
  </si>
  <si>
    <t>ทัศน์พล</t>
  </si>
  <si>
    <t>ธรรมรักษ์</t>
  </si>
  <si>
    <t>14936</t>
  </si>
  <si>
    <t>ธนภัทร</t>
  </si>
  <si>
    <t>พลอนันต์</t>
  </si>
  <si>
    <t>14937</t>
  </si>
  <si>
    <t>ธนวัฒน์</t>
  </si>
  <si>
    <t>ศรีจูมลาย</t>
  </si>
  <si>
    <t>14938</t>
  </si>
  <si>
    <t>นพรัตน์</t>
  </si>
  <si>
    <t>ดวงสมัย</t>
  </si>
  <si>
    <t>14939</t>
  </si>
  <si>
    <t>ปลายตระการ</t>
  </si>
  <si>
    <t>แสนปาง</t>
  </si>
  <si>
    <t>14940</t>
  </si>
  <si>
    <t>พิทักษ์</t>
  </si>
  <si>
    <t>พันธ์ดี</t>
  </si>
  <si>
    <t>14942</t>
  </si>
  <si>
    <t>มีสนาน</t>
  </si>
  <si>
    <t>14943</t>
  </si>
  <si>
    <t>รัฐภูมิ</t>
  </si>
  <si>
    <t>ปัจจุโส</t>
  </si>
  <si>
    <t>14944</t>
  </si>
  <si>
    <t>รัชพล</t>
  </si>
  <si>
    <t>ทองแก้ว</t>
  </si>
  <si>
    <t>14946</t>
  </si>
  <si>
    <t>วีรภัทร</t>
  </si>
  <si>
    <t>วาหา</t>
  </si>
  <si>
    <t>14947</t>
  </si>
  <si>
    <t>วีรวัฒน์</t>
  </si>
  <si>
    <t>พัดโท</t>
  </si>
  <si>
    <t>14948</t>
  </si>
  <si>
    <t>สถาพร</t>
  </si>
  <si>
    <t>ชาวงษ์</t>
  </si>
  <si>
    <t>14949</t>
  </si>
  <si>
    <t>สุชานนท์</t>
  </si>
  <si>
    <t>ทองล้น</t>
  </si>
  <si>
    <t>14950</t>
  </si>
  <si>
    <t>อนวัช</t>
  </si>
  <si>
    <t>นามสำโรง</t>
  </si>
  <si>
    <t>14951</t>
  </si>
  <si>
    <t>อ้อม</t>
  </si>
  <si>
    <t>ทองทิพย์</t>
  </si>
  <si>
    <t>เนตรนภา</t>
  </si>
  <si>
    <t>ไหมทอง</t>
  </si>
  <si>
    <t>กิตติยาภรณ์</t>
  </si>
  <si>
    <t>แสนบุญมี</t>
  </si>
  <si>
    <t>พลสิม</t>
  </si>
  <si>
    <t>เชิงหอม</t>
  </si>
  <si>
    <t>14956</t>
  </si>
  <si>
    <t>กวินภพ</t>
  </si>
  <si>
    <t>จุลเสริม</t>
  </si>
  <si>
    <t>14957</t>
  </si>
  <si>
    <t>ก้องเกียรติ</t>
  </si>
  <si>
    <t>บุญเบ้า</t>
  </si>
  <si>
    <t>14958</t>
  </si>
  <si>
    <t>ชินดนัย</t>
  </si>
  <si>
    <t>สีนิล</t>
  </si>
  <si>
    <t>14959</t>
  </si>
  <si>
    <t>โชคมงคล</t>
  </si>
  <si>
    <t>แก้วเขียว</t>
  </si>
  <si>
    <t>14960</t>
  </si>
  <si>
    <t>แสนคาร</t>
  </si>
  <si>
    <t>14961</t>
  </si>
  <si>
    <t>ดวงเดียว</t>
  </si>
  <si>
    <t>14962</t>
  </si>
  <si>
    <t>ทรัพย์ทวี</t>
  </si>
  <si>
    <t>ศรีปัตตา</t>
  </si>
  <si>
    <t>14963</t>
  </si>
  <si>
    <t>ธนกร</t>
  </si>
  <si>
    <t>ผุดบัวดง</t>
  </si>
  <si>
    <t>14964</t>
  </si>
  <si>
    <t>ธัญญา</t>
  </si>
  <si>
    <t>สิทธิศรี</t>
  </si>
  <si>
    <t>14965</t>
  </si>
  <si>
    <t>ธีระพล</t>
  </si>
  <si>
    <t>สิทธิยา</t>
  </si>
  <si>
    <t>14966</t>
  </si>
  <si>
    <t>นพวรรณ</t>
  </si>
  <si>
    <t>มาตย์สาลี</t>
  </si>
  <si>
    <t>14967</t>
  </si>
  <si>
    <t>นเรนทร์ฤทธิ์</t>
  </si>
  <si>
    <t>ทองมาก</t>
  </si>
  <si>
    <t>14968</t>
  </si>
  <si>
    <t>ปริวัติ</t>
  </si>
  <si>
    <t>วิชัย</t>
  </si>
  <si>
    <t>14969</t>
  </si>
  <si>
    <t>พิสิษฐ์</t>
  </si>
  <si>
    <t>ทรงศรี</t>
  </si>
  <si>
    <t>14970</t>
  </si>
  <si>
    <t>ไพบูลย์</t>
  </si>
  <si>
    <t>ไชยศรีรัมย์</t>
  </si>
  <si>
    <t>14971</t>
  </si>
  <si>
    <t>ภัสสรชัย</t>
  </si>
  <si>
    <t>พิงภูงา</t>
  </si>
  <si>
    <t>14972</t>
  </si>
  <si>
    <t>มงคล</t>
  </si>
  <si>
    <t>พยัฆษา</t>
  </si>
  <si>
    <t>14973</t>
  </si>
  <si>
    <t>รชฎ</t>
  </si>
  <si>
    <t>เจริญทัศน์</t>
  </si>
  <si>
    <t>14974</t>
  </si>
  <si>
    <t>พลหินกอง</t>
  </si>
  <si>
    <t>14975</t>
  </si>
  <si>
    <t>รุ่งอรุณ</t>
  </si>
  <si>
    <t>โสภากันต์</t>
  </si>
  <si>
    <t>14976</t>
  </si>
  <si>
    <t>วรเดช</t>
  </si>
  <si>
    <t>สูงห้างหว้า</t>
  </si>
  <si>
    <t>14977</t>
  </si>
  <si>
    <t>วรภพ</t>
  </si>
  <si>
    <t>บุญมี</t>
  </si>
  <si>
    <t>14979</t>
  </si>
  <si>
    <t>เตณะวัฒน์</t>
  </si>
  <si>
    <t>14980</t>
  </si>
  <si>
    <t>วีระโชติ</t>
  </si>
  <si>
    <t>ดีสองชั้น</t>
  </si>
  <si>
    <t>14981</t>
  </si>
  <si>
    <t>สันต์หทัย</t>
  </si>
  <si>
    <t>มะกอกนา</t>
  </si>
  <si>
    <t>14982</t>
  </si>
  <si>
    <t>อภินัทร์</t>
  </si>
  <si>
    <t>ทุมจาน</t>
  </si>
  <si>
    <t>14983</t>
  </si>
  <si>
    <t>อรรถศักดิ์</t>
  </si>
  <si>
    <t>ศรีภูมิ</t>
  </si>
  <si>
    <t>14984</t>
  </si>
  <si>
    <t>อิทธิพล</t>
  </si>
  <si>
    <t>ไชยยาง</t>
  </si>
  <si>
    <t>14985</t>
  </si>
  <si>
    <t>เอกรัฐ</t>
  </si>
  <si>
    <t>พลขันธ์</t>
  </si>
  <si>
    <t>14986</t>
  </si>
  <si>
    <t>กนกกาญจน์</t>
  </si>
  <si>
    <t>เบ้าทอง</t>
  </si>
  <si>
    <t>14987</t>
  </si>
  <si>
    <t>ณัฐพร</t>
  </si>
  <si>
    <t>14988</t>
  </si>
  <si>
    <t>พัณณิตา</t>
  </si>
  <si>
    <t>พลอาจ</t>
  </si>
  <si>
    <t>14989</t>
  </si>
  <si>
    <t>พีรยา</t>
  </si>
  <si>
    <t>สุดพังยาง</t>
  </si>
  <si>
    <t>14990</t>
  </si>
  <si>
    <t>สิทธิชัย</t>
  </si>
  <si>
    <t>จัดสนาม</t>
  </si>
  <si>
    <t>14991</t>
  </si>
  <si>
    <t>วีระชัย</t>
  </si>
  <si>
    <t>ครองยุทธ์</t>
  </si>
  <si>
    <t>14992</t>
  </si>
  <si>
    <t>โสภิตา</t>
  </si>
  <si>
    <t>โยธา</t>
  </si>
  <si>
    <t>14993</t>
  </si>
  <si>
    <t>กฤษฎา</t>
  </si>
  <si>
    <t>กองทรายมูล</t>
  </si>
  <si>
    <t>14994</t>
  </si>
  <si>
    <t>กิตตินันท์</t>
  </si>
  <si>
    <t>ศรีธรรม</t>
  </si>
  <si>
    <t>14995</t>
  </si>
  <si>
    <t>จัตุพล</t>
  </si>
  <si>
    <t>พันธ์สำโรง</t>
  </si>
  <si>
    <t>14996</t>
  </si>
  <si>
    <t>ฑีฆายุ</t>
  </si>
  <si>
    <t>สุภะเสถียร</t>
  </si>
  <si>
    <t>14997</t>
  </si>
  <si>
    <t>ชาญไชย</t>
  </si>
  <si>
    <t>14998</t>
  </si>
  <si>
    <t>14999</t>
  </si>
  <si>
    <t>ธีรภัทร</t>
  </si>
  <si>
    <t>พูลศรี</t>
  </si>
  <si>
    <t>15000</t>
  </si>
  <si>
    <t>ธีระชัย</t>
  </si>
  <si>
    <t>15001</t>
  </si>
  <si>
    <t>นำพล</t>
  </si>
  <si>
    <t>พุทธิชนม์</t>
  </si>
  <si>
    <t>15002</t>
  </si>
  <si>
    <t>นิกร</t>
  </si>
  <si>
    <t>15003</t>
  </si>
  <si>
    <t>พิชิต</t>
  </si>
  <si>
    <t>จันทร์ลาภา</t>
  </si>
  <si>
    <t>15004</t>
  </si>
  <si>
    <t>พีรนัฐ</t>
  </si>
  <si>
    <t>แก้วคำไสย์</t>
  </si>
  <si>
    <t>15005</t>
  </si>
  <si>
    <t>พีระพัฒน์</t>
  </si>
  <si>
    <t>ผลาผล</t>
  </si>
  <si>
    <t>15006</t>
  </si>
  <si>
    <t>ภานุวัฒน์</t>
  </si>
  <si>
    <t>แสงเพชร</t>
  </si>
  <si>
    <t>15007</t>
  </si>
  <si>
    <t>รัตน</t>
  </si>
  <si>
    <t>ศรีรัตนพันธ์</t>
  </si>
  <si>
    <t>15008</t>
  </si>
  <si>
    <t>วัชรวีย์</t>
  </si>
  <si>
    <t>ยงยืน</t>
  </si>
  <si>
    <t>15009</t>
  </si>
  <si>
    <t>วิชชากร</t>
  </si>
  <si>
    <t>สดใส</t>
  </si>
  <si>
    <t>15010</t>
  </si>
  <si>
    <t>ศตวรรษ</t>
  </si>
  <si>
    <t>ศรีหนองหว้า</t>
  </si>
  <si>
    <t>15011</t>
  </si>
  <si>
    <t>ศิริชัย</t>
  </si>
  <si>
    <t>วุฒิยา</t>
  </si>
  <si>
    <t>15012</t>
  </si>
  <si>
    <t>ศิริวัฒน์</t>
  </si>
  <si>
    <t xml:space="preserve">มูลวันดี </t>
  </si>
  <si>
    <t>15015</t>
  </si>
  <si>
    <t>กัลยรัตน์</t>
  </si>
  <si>
    <t>อังคะ</t>
  </si>
  <si>
    <t>15016</t>
  </si>
  <si>
    <t>กุลนภา</t>
  </si>
  <si>
    <t>รุ่งสว่าง</t>
  </si>
  <si>
    <t>15017</t>
  </si>
  <si>
    <t>ขนิษฐา</t>
  </si>
  <si>
    <t>อุ่นน้ำเที่ยง</t>
  </si>
  <si>
    <t>15018</t>
  </si>
  <si>
    <t>จิรภิญญา</t>
  </si>
  <si>
    <t>นิยมลักษณ์</t>
  </si>
  <si>
    <t>15019</t>
  </si>
  <si>
    <t>ฐิตินันท์</t>
  </si>
  <si>
    <t>แก้วภูมิแห่</t>
  </si>
  <si>
    <t>15020</t>
  </si>
  <si>
    <t>ณิรัญตรี</t>
  </si>
  <si>
    <t>15021</t>
  </si>
  <si>
    <t>นงนภัส</t>
  </si>
  <si>
    <t>บุตรหินกอง</t>
  </si>
  <si>
    <t>15022</t>
  </si>
  <si>
    <t>ปราณี</t>
  </si>
  <si>
    <t>จันทร์ศฺรฺสุข</t>
  </si>
  <si>
    <t>15023</t>
  </si>
  <si>
    <t>เมธปรียา</t>
  </si>
  <si>
    <t>ธรรมสาร</t>
  </si>
  <si>
    <t>15024</t>
  </si>
  <si>
    <t>วราพร</t>
  </si>
  <si>
    <t>15025</t>
  </si>
  <si>
    <t>ศศิกาน</t>
  </si>
  <si>
    <t>คล่องแคล่ว</t>
  </si>
  <si>
    <t>15026</t>
  </si>
  <si>
    <t>สุกัญญา</t>
  </si>
  <si>
    <t>อาสาราษฎร์</t>
  </si>
  <si>
    <t>15027</t>
  </si>
  <si>
    <t>ชมชิด</t>
  </si>
  <si>
    <t>15028</t>
  </si>
  <si>
    <t>กิตติพศ</t>
  </si>
  <si>
    <t>รักคำมุล</t>
  </si>
  <si>
    <t>15029</t>
  </si>
  <si>
    <t>กิตติศักดิ์</t>
  </si>
  <si>
    <t>สุดชาลี</t>
  </si>
  <si>
    <t>15030</t>
  </si>
  <si>
    <t>เกรียงพสิษฐ์</t>
  </si>
  <si>
    <t>นรรัตน์</t>
  </si>
  <si>
    <t>15031</t>
  </si>
  <si>
    <t>ขวัญชัย</t>
  </si>
  <si>
    <t>ศรีภูงา</t>
  </si>
  <si>
    <t>15032</t>
  </si>
  <si>
    <t>จิณณวัตร</t>
  </si>
  <si>
    <t>สิมมา</t>
  </si>
  <si>
    <t>15033</t>
  </si>
  <si>
    <t>เจตวีร์</t>
  </si>
  <si>
    <t>ภูมิประเทศ</t>
  </si>
  <si>
    <t>15034</t>
  </si>
  <si>
    <t>เจษฎากร</t>
  </si>
  <si>
    <t>จันทราช</t>
  </si>
  <si>
    <t>15035</t>
  </si>
  <si>
    <t>ชัชฌานนท์</t>
  </si>
  <si>
    <t>แก้วไผ่</t>
  </si>
  <si>
    <t>15036</t>
  </si>
  <si>
    <t>ณัฐชนน</t>
  </si>
  <si>
    <t>อ่อนหา</t>
  </si>
  <si>
    <t>15037</t>
  </si>
  <si>
    <t>ณัฐวงศธร</t>
  </si>
  <si>
    <t>15038</t>
  </si>
  <si>
    <t>ธนากร</t>
  </si>
  <si>
    <t>น้ำคำ</t>
  </si>
  <si>
    <t>15039</t>
  </si>
  <si>
    <t>ธีรยุทธ</t>
  </si>
  <si>
    <t>มาห้างหว้า</t>
  </si>
  <si>
    <t>15040</t>
  </si>
  <si>
    <t>เนติธรรม</t>
  </si>
  <si>
    <t>15041</t>
  </si>
  <si>
    <t>พงศธร</t>
  </si>
  <si>
    <t>ติดชม</t>
  </si>
  <si>
    <t>15042</t>
  </si>
  <si>
    <t>พรภวิทย์</t>
  </si>
  <si>
    <t>นวลไทย</t>
  </si>
  <si>
    <t>15043</t>
  </si>
  <si>
    <t>พฤทธิวิชญ์</t>
  </si>
  <si>
    <t>พาที</t>
  </si>
  <si>
    <t>15044</t>
  </si>
  <si>
    <t>พลพงษ์</t>
  </si>
  <si>
    <t>เอียงหลง</t>
  </si>
  <si>
    <t>15045</t>
  </si>
  <si>
    <t>ภัทรวงค์ชัย</t>
  </si>
  <si>
    <t>ภูษณะภัทระ</t>
  </si>
  <si>
    <t>15046</t>
  </si>
  <si>
    <t>ภูผา</t>
  </si>
  <si>
    <t>สุวรรณทอง</t>
  </si>
  <si>
    <t>15047</t>
  </si>
  <si>
    <t>รพี</t>
  </si>
  <si>
    <t>อ่อนสองชั้น</t>
  </si>
  <si>
    <t>15048</t>
  </si>
  <si>
    <t>รัชตพล</t>
  </si>
  <si>
    <t>15049</t>
  </si>
  <si>
    <t>รัตนชาติ</t>
  </si>
  <si>
    <t>เทพวงศ์</t>
  </si>
  <si>
    <t>15050</t>
  </si>
  <si>
    <t>วรพล</t>
  </si>
  <si>
    <t>เกษแก้วเกี้ยง</t>
  </si>
  <si>
    <t>15051</t>
  </si>
  <si>
    <t>อภิสิทธิ์</t>
  </si>
  <si>
    <t>แพนภูงา</t>
  </si>
  <si>
    <t>15052</t>
  </si>
  <si>
    <t>กมลพรรณ</t>
  </si>
  <si>
    <t>ทับผา</t>
  </si>
  <si>
    <t>15053</t>
  </si>
  <si>
    <t>จิราพร</t>
  </si>
  <si>
    <t>15054</t>
  </si>
  <si>
    <t>ชนิดาภา</t>
  </si>
  <si>
    <t>ชาตาสุ</t>
  </si>
  <si>
    <t>ญาณิศา</t>
  </si>
  <si>
    <t>แสนกล้า</t>
  </si>
  <si>
    <t>ณัฐธิดา</t>
  </si>
  <si>
    <t>อุตรา</t>
  </si>
  <si>
    <t>ธนิดา</t>
  </si>
  <si>
    <t>พลเยี่ยม</t>
  </si>
  <si>
    <t>ธัญญรัตน์</t>
  </si>
  <si>
    <t xml:space="preserve">มั่นศักดิ์ </t>
  </si>
  <si>
    <t>นันท์นภัส</t>
  </si>
  <si>
    <t>ธนะทรัพย์</t>
  </si>
  <si>
    <t>นันทิชา</t>
  </si>
  <si>
    <t>คำใสย์</t>
  </si>
  <si>
    <t>วริษา</t>
  </si>
  <si>
    <t>นิคำ</t>
  </si>
  <si>
    <t>อัญชลิตา</t>
  </si>
  <si>
    <t>หาญโสภา</t>
  </si>
  <si>
    <t>15063</t>
  </si>
  <si>
    <t>สิงคาร</t>
  </si>
  <si>
    <t>15064</t>
  </si>
  <si>
    <t>กุลนันท์</t>
  </si>
  <si>
    <t>ทองไชย์</t>
  </si>
  <si>
    <t>15065</t>
  </si>
  <si>
    <t>เกียรติศักดิ์</t>
  </si>
  <si>
    <t>บุญภูงา</t>
  </si>
  <si>
    <t>15066</t>
  </si>
  <si>
    <t>ครรชิต</t>
  </si>
  <si>
    <t>จันทวี</t>
  </si>
  <si>
    <t>15067</t>
  </si>
  <si>
    <t>จิรภัทร</t>
  </si>
  <si>
    <t>จำปาหล้า</t>
  </si>
  <si>
    <t>15068</t>
  </si>
  <si>
    <t>ทิวากร</t>
  </si>
  <si>
    <t>สอนวิชา</t>
  </si>
  <si>
    <t>15069</t>
  </si>
  <si>
    <t>ธนภูมิ</t>
  </si>
  <si>
    <t>สร้อยสองชั้น</t>
  </si>
  <si>
    <t>15070</t>
  </si>
  <si>
    <t>บารมี</t>
  </si>
  <si>
    <t>ชูรัตน์</t>
  </si>
  <si>
    <t>15071</t>
  </si>
  <si>
    <t>พงษกรณ์</t>
  </si>
  <si>
    <t>จันทร์คูเมือง</t>
  </si>
  <si>
    <t>15072</t>
  </si>
  <si>
    <t>พัชรพล</t>
  </si>
  <si>
    <t>งาสาร</t>
  </si>
  <si>
    <t>15073</t>
  </si>
  <si>
    <t>รฐนนท์</t>
  </si>
  <si>
    <t>ตันหง่าย</t>
  </si>
  <si>
    <t>15074</t>
  </si>
  <si>
    <t>รพีพงษ์</t>
  </si>
  <si>
    <t>มณีวรรณ</t>
  </si>
  <si>
    <t>15075</t>
  </si>
  <si>
    <t>รัฏภูมิ</t>
  </si>
  <si>
    <t>พันธุ์พาณิชย์</t>
  </si>
  <si>
    <t>15076</t>
  </si>
  <si>
    <t>อนุวัฒน์</t>
  </si>
  <si>
    <t>15077</t>
  </si>
  <si>
    <t>กัญยารัตน์</t>
  </si>
  <si>
    <t>ดีบุกคำ</t>
  </si>
  <si>
    <t>15078</t>
  </si>
  <si>
    <t>ขจารินทร์</t>
  </si>
  <si>
    <t>วรรณคำ</t>
  </si>
  <si>
    <t>15080</t>
  </si>
  <si>
    <t>จิรัชญา</t>
  </si>
  <si>
    <t>เศษโฐ</t>
  </si>
  <si>
    <t>15081</t>
  </si>
  <si>
    <t>ณัฐมน</t>
  </si>
  <si>
    <t>ทำมิภักดิ์</t>
  </si>
  <si>
    <t>15082</t>
  </si>
  <si>
    <t>ณัฐริกา</t>
  </si>
  <si>
    <t>อ่อนสำโรง</t>
  </si>
  <si>
    <t>15084</t>
  </si>
  <si>
    <t>นริศรา</t>
  </si>
  <si>
    <t>นาคศรี</t>
  </si>
  <si>
    <t>15085</t>
  </si>
  <si>
    <t>นานันท์</t>
  </si>
  <si>
    <t>นิลสระคู</t>
  </si>
  <si>
    <t>15086</t>
  </si>
  <si>
    <t>ปาลิตา</t>
  </si>
  <si>
    <t>ขันธ์พัฒน์</t>
  </si>
  <si>
    <t>15087</t>
  </si>
  <si>
    <t>โคตะมูล</t>
  </si>
  <si>
    <t>15088</t>
  </si>
  <si>
    <t>พิมพ์นิภา</t>
  </si>
  <si>
    <t>15089</t>
  </si>
  <si>
    <t>รัชดาภรณ์</t>
  </si>
  <si>
    <t>สังสุดชา</t>
  </si>
  <si>
    <t>15090</t>
  </si>
  <si>
    <t>วนันชนก</t>
  </si>
  <si>
    <t>เพชรสวาย</t>
  </si>
  <si>
    <t>15091</t>
  </si>
  <si>
    <t>โทขันธ์</t>
  </si>
  <si>
    <t>15092</t>
  </si>
  <si>
    <t>เวียงคำ</t>
  </si>
  <si>
    <t>15093</t>
  </si>
  <si>
    <t>สนิทพจน์</t>
  </si>
  <si>
    <t>15094</t>
  </si>
  <si>
    <t>แสงทอง</t>
  </si>
  <si>
    <t>15095</t>
  </si>
  <si>
    <t>อัจฉราภรณ์</t>
  </si>
  <si>
    <t>ทองใบใหญ่</t>
  </si>
  <si>
    <t>15096</t>
  </si>
  <si>
    <t>พัตรพิมล</t>
  </si>
  <si>
    <t>15097</t>
  </si>
  <si>
    <t>เพชรลัดดา</t>
  </si>
  <si>
    <t>ทาโพนทัน</t>
  </si>
  <si>
    <t>15214</t>
  </si>
  <si>
    <t>แสวงดี</t>
  </si>
  <si>
    <t>15098</t>
  </si>
  <si>
    <t>จักรินทร์</t>
  </si>
  <si>
    <t>ต้อนสุกรี</t>
  </si>
  <si>
    <t>15099</t>
  </si>
  <si>
    <t>คำสอน</t>
  </si>
  <si>
    <t>15100</t>
  </si>
  <si>
    <t>มุทนาเวช</t>
  </si>
  <si>
    <t>15101</t>
  </si>
  <si>
    <t>ธรรมนูญ</t>
  </si>
  <si>
    <t>บุราญนอก</t>
  </si>
  <si>
    <t>15102</t>
  </si>
  <si>
    <t>เมธี</t>
  </si>
  <si>
    <t>15103</t>
  </si>
  <si>
    <t>สรยุทร</t>
  </si>
  <si>
    <t>15104</t>
  </si>
  <si>
    <t>อัมรินทร์</t>
  </si>
  <si>
    <t>ภูขุมดิน</t>
  </si>
  <si>
    <t>15105</t>
  </si>
  <si>
    <t>กัญญาณัฐ</t>
  </si>
  <si>
    <t>การฟุ้ง</t>
  </si>
  <si>
    <t>15107</t>
  </si>
  <si>
    <t>กัลยารัตน์</t>
  </si>
  <si>
    <t>ทองดี</t>
  </si>
  <si>
    <t>15108</t>
  </si>
  <si>
    <t>จิรพัชร</t>
  </si>
  <si>
    <t>วงค์น้ำคำ</t>
  </si>
  <si>
    <t>15109</t>
  </si>
  <si>
    <t>เจษฎาพร</t>
  </si>
  <si>
    <t>เศรษโฐ</t>
  </si>
  <si>
    <t>15110</t>
  </si>
  <si>
    <t>ชญาภา</t>
  </si>
  <si>
    <t>อุดพ้วย</t>
  </si>
  <si>
    <t>15111</t>
  </si>
  <si>
    <t>ชลธิชา</t>
  </si>
  <si>
    <t>มาตย์จันทร์</t>
  </si>
  <si>
    <t>15112</t>
  </si>
  <si>
    <t>ญัชชา</t>
  </si>
  <si>
    <t>ดอนทราย</t>
  </si>
  <si>
    <t>15113</t>
  </si>
  <si>
    <t>ณัฐทิชา</t>
  </si>
  <si>
    <t>พร้อมบัวป่า</t>
  </si>
  <si>
    <t>15114</t>
  </si>
  <si>
    <t>ธัญญภรณ์</t>
  </si>
  <si>
    <t>15115</t>
  </si>
  <si>
    <t>บัณฑิตา</t>
  </si>
  <si>
    <t>หาวิลี</t>
  </si>
  <si>
    <t>15116</t>
  </si>
  <si>
    <t>ปทิตตา</t>
  </si>
  <si>
    <t>วรรณูปถัมภ์</t>
  </si>
  <si>
    <t>15117</t>
  </si>
  <si>
    <t>ผกามาศ</t>
  </si>
  <si>
    <t>แถบมูล</t>
  </si>
  <si>
    <t>15118</t>
  </si>
  <si>
    <t>พัชรินทร์</t>
  </si>
  <si>
    <t>15119</t>
  </si>
  <si>
    <t>พิชญา</t>
  </si>
  <si>
    <t>15120</t>
  </si>
  <si>
    <t>มัณฑนา</t>
  </si>
  <si>
    <t>ศรีคำนวน</t>
  </si>
  <si>
    <t>15121</t>
  </si>
  <si>
    <t>มุฑิตา</t>
  </si>
  <si>
    <t>หงษ์ทอง</t>
  </si>
  <si>
    <t>15122</t>
  </si>
  <si>
    <t>รัชนก</t>
  </si>
  <si>
    <t>ทาโพนงาม</t>
  </si>
  <si>
    <t>15123</t>
  </si>
  <si>
    <t>วรรณวิสา</t>
  </si>
  <si>
    <t>15124</t>
  </si>
  <si>
    <t>วรรณศิริ</t>
  </si>
  <si>
    <t>กลบรัตน์</t>
  </si>
  <si>
    <t>15125</t>
  </si>
  <si>
    <t>ศศิกานต์</t>
  </si>
  <si>
    <t>ดวงวิไล</t>
  </si>
  <si>
    <t>15126</t>
  </si>
  <si>
    <t>ศิรินภา</t>
  </si>
  <si>
    <t>สุวรรณธาดา</t>
  </si>
  <si>
    <t>15127</t>
  </si>
  <si>
    <t>สุภัสตรา</t>
  </si>
  <si>
    <t>รัตนพิชัย</t>
  </si>
  <si>
    <t>15128</t>
  </si>
  <si>
    <t>สุภัสรา</t>
  </si>
  <si>
    <t>ลับจุลพล</t>
  </si>
  <si>
    <t>15129</t>
  </si>
  <si>
    <t>เคนสุข</t>
  </si>
  <si>
    <t>15130</t>
  </si>
  <si>
    <t>โพธิ์สระคู</t>
  </si>
  <si>
    <t>15131</t>
  </si>
  <si>
    <t>อรัชพร</t>
  </si>
  <si>
    <t>ช้อนพิมาย</t>
  </si>
  <si>
    <t>15132</t>
  </si>
  <si>
    <t>อาริภา</t>
  </si>
  <si>
    <t>15133</t>
  </si>
  <si>
    <t>สายเชื้อ</t>
  </si>
  <si>
    <t>15134</t>
  </si>
  <si>
    <t>เดชา</t>
  </si>
  <si>
    <t>อาจเดช</t>
  </si>
  <si>
    <t>15135</t>
  </si>
  <si>
    <t>ธนเดช</t>
  </si>
  <si>
    <t>เหล่าสมบัติ</t>
  </si>
  <si>
    <t>15136</t>
  </si>
  <si>
    <t>อุตะมา</t>
  </si>
  <si>
    <t>15137</t>
  </si>
  <si>
    <t>ธีรศักดิ์</t>
  </si>
  <si>
    <t>15138</t>
  </si>
  <si>
    <t>นวพล</t>
  </si>
  <si>
    <t>เทียมคำ</t>
  </si>
  <si>
    <t>15139</t>
  </si>
  <si>
    <t>พีรพัฒน์</t>
  </si>
  <si>
    <t>วงค์อามาตย์</t>
  </si>
  <si>
    <t>15140</t>
  </si>
  <si>
    <t>พีรภัทร</t>
  </si>
  <si>
    <t>ชื่นเฉลา</t>
  </si>
  <si>
    <t>15141</t>
  </si>
  <si>
    <t>รพีภัทร</t>
  </si>
  <si>
    <t>15142</t>
  </si>
  <si>
    <t>คงยิ่งหาร</t>
  </si>
  <si>
    <t>15143</t>
  </si>
  <si>
    <t>กรรณิการ์</t>
  </si>
  <si>
    <t>ตันคำ</t>
  </si>
  <si>
    <t>15144</t>
  </si>
  <si>
    <t>กุลณัฐ</t>
  </si>
  <si>
    <t>โพธิสอน</t>
  </si>
  <si>
    <t>15145</t>
  </si>
  <si>
    <t>สุขดี</t>
  </si>
  <si>
    <t>15146</t>
  </si>
  <si>
    <t>ขวัญฤดี</t>
  </si>
  <si>
    <t>สมสมัย</t>
  </si>
  <si>
    <t>15147</t>
  </si>
  <si>
    <t>จรรยาพร</t>
  </si>
  <si>
    <t>กงใจ</t>
  </si>
  <si>
    <t>15148</t>
  </si>
  <si>
    <t>จิดาภา</t>
  </si>
  <si>
    <t>สาหินกอง</t>
  </si>
  <si>
    <t>15149</t>
  </si>
  <si>
    <t>จุฑามาศ</t>
  </si>
  <si>
    <t>บุญกันยา</t>
  </si>
  <si>
    <t>15150</t>
  </si>
  <si>
    <t>ธัญยพร</t>
  </si>
  <si>
    <t>อังคนิช</t>
  </si>
  <si>
    <t>15151</t>
  </si>
  <si>
    <t>ปกีรนันท์</t>
  </si>
  <si>
    <t>รื่นเริง</t>
  </si>
  <si>
    <t>15152</t>
  </si>
  <si>
    <t>นาคเสน</t>
  </si>
  <si>
    <t>15153</t>
  </si>
  <si>
    <t>พรพิมล</t>
  </si>
  <si>
    <t>แสนเขียว</t>
  </si>
  <si>
    <t>15154</t>
  </si>
  <si>
    <t>พรสรวง</t>
  </si>
  <si>
    <t>พูลภูงา</t>
  </si>
  <si>
    <t>15155</t>
  </si>
  <si>
    <t>เหลือล้น</t>
  </si>
  <si>
    <t>15156</t>
  </si>
  <si>
    <t>พิชชาพร</t>
  </si>
  <si>
    <t>เจริญสุข</t>
  </si>
  <si>
    <t>15157</t>
  </si>
  <si>
    <t>คงสิงห์</t>
  </si>
  <si>
    <t>15158</t>
  </si>
  <si>
    <t>มนัสนันท์</t>
  </si>
  <si>
    <t>ศรีคำ</t>
  </si>
  <si>
    <t>15159</t>
  </si>
  <si>
    <t>มยุรฉัตร</t>
  </si>
  <si>
    <t>บุญถม</t>
  </si>
  <si>
    <t>15160</t>
  </si>
  <si>
    <t>วราวรรณ</t>
  </si>
  <si>
    <t>14767</t>
  </si>
  <si>
    <t>วริศรา</t>
  </si>
  <si>
    <t>ล้ำเลิศ</t>
  </si>
  <si>
    <t>15161</t>
  </si>
  <si>
    <t>วาสิตา</t>
  </si>
  <si>
    <t>ภาสองชั้น</t>
  </si>
  <si>
    <t>15162</t>
  </si>
  <si>
    <t>วิจิตรา</t>
  </si>
  <si>
    <t>พจอาจ</t>
  </si>
  <si>
    <t>15163</t>
  </si>
  <si>
    <t>15164</t>
  </si>
  <si>
    <t>ศวิตา</t>
  </si>
  <si>
    <t>ธรรมวิเศษ</t>
  </si>
  <si>
    <t>15165</t>
  </si>
  <si>
    <t>ศศิริพร</t>
  </si>
  <si>
    <t>ถี่ถ้วน</t>
  </si>
  <si>
    <t>15166</t>
  </si>
  <si>
    <t>ศิริวรรณ</t>
  </si>
  <si>
    <t>ละอองศรี</t>
  </si>
  <si>
    <t>15167</t>
  </si>
  <si>
    <t>สลิลทิพย์</t>
  </si>
  <si>
    <t>สารพัฒน์</t>
  </si>
  <si>
    <t>15168</t>
  </si>
  <si>
    <t>สุดารัตน์</t>
  </si>
  <si>
    <t>ปาโสม</t>
  </si>
  <si>
    <t>15169</t>
  </si>
  <si>
    <t>หทัยรัตน์</t>
  </si>
  <si>
    <t>ศรีเนตร</t>
  </si>
  <si>
    <t>15170</t>
  </si>
  <si>
    <t>อมราพร</t>
  </si>
  <si>
    <t>ชุมพล</t>
  </si>
  <si>
    <t>15171</t>
  </si>
  <si>
    <t>อรัญญา</t>
  </si>
  <si>
    <t>คำผง</t>
  </si>
  <si>
    <t>15172</t>
  </si>
  <si>
    <t xml:space="preserve">กฤษณพัฒน์ </t>
  </si>
  <si>
    <t>ศิลาทะ</t>
  </si>
  <si>
    <t>15173</t>
  </si>
  <si>
    <t xml:space="preserve">กันต์อเนก </t>
  </si>
  <si>
    <t>สุทธิ</t>
  </si>
  <si>
    <t>15174</t>
  </si>
  <si>
    <t xml:space="preserve">กันยกฤต </t>
  </si>
  <si>
    <t>จำปาทอง</t>
  </si>
  <si>
    <t>15175</t>
  </si>
  <si>
    <t xml:space="preserve">กิตติกร </t>
  </si>
  <si>
    <t>สุดชารี</t>
  </si>
  <si>
    <t>15176</t>
  </si>
  <si>
    <t xml:space="preserve">ไกรวิน </t>
  </si>
  <si>
    <t>โตะเส็น</t>
  </si>
  <si>
    <t>15177</t>
  </si>
  <si>
    <t xml:space="preserve">จิรโชติ </t>
  </si>
  <si>
    <t>สีนาดนาวา</t>
  </si>
  <si>
    <t>15179</t>
  </si>
  <si>
    <t xml:space="preserve">ธีรภัทร </t>
  </si>
  <si>
    <t>พนมเขต</t>
  </si>
  <si>
    <t>15180</t>
  </si>
  <si>
    <t>นฤภร</t>
  </si>
  <si>
    <t>หลังชล</t>
  </si>
  <si>
    <t>15182</t>
  </si>
  <si>
    <t xml:space="preserve">พงศธร </t>
  </si>
  <si>
    <t>ยอดมิ่ง</t>
  </si>
  <si>
    <t>15185</t>
  </si>
  <si>
    <t xml:space="preserve">ศิริโชค </t>
  </si>
  <si>
    <t>แสงงาม</t>
  </si>
  <si>
    <t>15186</t>
  </si>
  <si>
    <t xml:space="preserve">ศุภกิตติ์ </t>
  </si>
  <si>
    <t>ยางงาม</t>
  </si>
  <si>
    <t>15187</t>
  </si>
  <si>
    <t xml:space="preserve">อนันดา </t>
  </si>
  <si>
    <t>มัติศิลปิน</t>
  </si>
  <si>
    <t>15188</t>
  </si>
  <si>
    <t xml:space="preserve">อรรถพันธ์ </t>
  </si>
  <si>
    <t>บุญกลาง</t>
  </si>
  <si>
    <t>15191</t>
  </si>
  <si>
    <t xml:space="preserve">ชนาพร </t>
  </si>
  <si>
    <t>ธรรมเสนา</t>
  </si>
  <si>
    <t>15192</t>
  </si>
  <si>
    <t xml:space="preserve">ชวัลลักษณ์ </t>
  </si>
  <si>
    <t>15193</t>
  </si>
  <si>
    <t xml:space="preserve">ธนัชชา </t>
  </si>
  <si>
    <t>แก้วเสนา</t>
  </si>
  <si>
    <t>15194</t>
  </si>
  <si>
    <t xml:space="preserve">นภาพร </t>
  </si>
  <si>
    <t>ทองดา</t>
  </si>
  <si>
    <t>15196</t>
  </si>
  <si>
    <t xml:space="preserve">ปราณปรียา </t>
  </si>
  <si>
    <t>15198</t>
  </si>
  <si>
    <t>พฤกษ์ลดา</t>
  </si>
  <si>
    <t>แสนเวียงจันทร์</t>
  </si>
  <si>
    <t>15199</t>
  </si>
  <si>
    <t xml:space="preserve">พิชญา </t>
  </si>
  <si>
    <t>สีดาแก้ว</t>
  </si>
  <si>
    <t>15200</t>
  </si>
  <si>
    <t xml:space="preserve">พิมพ์ชนก </t>
  </si>
  <si>
    <t>จำปาไชย</t>
  </si>
  <si>
    <t>15202</t>
  </si>
  <si>
    <t xml:space="preserve">ศิรประภา </t>
  </si>
  <si>
    <t>นามสิมมา</t>
  </si>
  <si>
    <t>15203</t>
  </si>
  <si>
    <t xml:space="preserve">สุภัทรา </t>
  </si>
  <si>
    <t>ลูกอินทร์</t>
  </si>
  <si>
    <t>15204</t>
  </si>
  <si>
    <t>อารยา</t>
  </si>
  <si>
    <t>ณัฐชพัฒน์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</si>
</sst>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"/>
    <numFmt numFmtId="200" formatCode="0.0000"/>
    <numFmt numFmtId="201" formatCode="0.00000"/>
    <numFmt numFmtId="202" formatCode="0.0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3"/>
      <color indexed="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Angsana New"/>
      <family val="1"/>
    </font>
    <font>
      <b/>
      <sz val="13"/>
      <color indexed="8"/>
      <name val="TH SarabunPSK"/>
      <family val="2"/>
    </font>
    <font>
      <sz val="13"/>
      <color indexed="8"/>
      <name val="Angsana New"/>
      <family val="1"/>
    </font>
    <font>
      <sz val="14"/>
      <color indexed="9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Angsana New"/>
      <family val="1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Angsana New"/>
      <family val="1"/>
    </font>
    <font>
      <sz val="14"/>
      <color theme="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8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1" fontId="47" fillId="0" borderId="11" xfId="0" applyNumberFormat="1" applyFont="1" applyBorder="1" applyAlignment="1">
      <alignment horizontal="center" vertical="center" textRotation="90"/>
    </xf>
    <xf numFmtId="1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1" fontId="52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1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3" fillId="0" borderId="10" xfId="0" applyFont="1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5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1" fontId="52" fillId="0" borderId="0" xfId="0" applyNumberFormat="1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29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3" fillId="0" borderId="34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1" fontId="48" fillId="0" borderId="10" xfId="0" applyNumberFormat="1" applyFont="1" applyBorder="1" applyAlignment="1">
      <alignment horizontal="center" vertical="center"/>
    </xf>
    <xf numFmtId="202" fontId="48" fillId="0" borderId="10" xfId="0" applyNumberFormat="1" applyFont="1" applyBorder="1" applyAlignment="1">
      <alignment horizontal="center" vertical="center"/>
    </xf>
    <xf numFmtId="1" fontId="48" fillId="0" borderId="0" xfId="0" applyNumberFormat="1" applyFont="1" applyBorder="1" applyAlignment="1">
      <alignment vertical="center"/>
    </xf>
    <xf numFmtId="202" fontId="4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 vertical="center" wrapText="1"/>
    </xf>
    <xf numFmtId="2" fontId="48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1" fontId="48" fillId="0" borderId="10" xfId="0" applyNumberFormat="1" applyFont="1" applyBorder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0" fontId="47" fillId="0" borderId="28" xfId="0" applyFont="1" applyBorder="1" applyAlignment="1">
      <alignment horizontal="center"/>
    </xf>
    <xf numFmtId="0" fontId="48" fillId="0" borderId="30" xfId="0" applyFont="1" applyBorder="1" applyAlignment="1">
      <alignment horizontal="center" vertical="center" textRotation="45"/>
    </xf>
    <xf numFmtId="0" fontId="40" fillId="0" borderId="11" xfId="0" applyFont="1" applyBorder="1" applyAlignment="1">
      <alignment horizontal="center" vertical="center" textRotation="45"/>
    </xf>
    <xf numFmtId="0" fontId="0" fillId="0" borderId="11" xfId="0" applyBorder="1" applyAlignment="1">
      <alignment horizontal="center" vertical="center" textRotation="45"/>
    </xf>
    <xf numFmtId="0" fontId="47" fillId="0" borderId="33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202" fontId="48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35" xfId="0" applyNumberFormat="1" applyFont="1" applyBorder="1" applyAlignment="1">
      <alignment vertical="center" wrapText="1"/>
    </xf>
    <xf numFmtId="49" fontId="3" fillId="0" borderId="36" xfId="0" applyNumberFormat="1" applyFont="1" applyBorder="1" applyAlignment="1">
      <alignment vertical="center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Layout" workbookViewId="0" topLeftCell="A1">
      <selection activeCell="C6" sqref="C6"/>
    </sheetView>
  </sheetViews>
  <sheetFormatPr defaultColWidth="9.140625" defaultRowHeight="15"/>
  <cols>
    <col min="1" max="1" width="3.7109375" style="1" customWidth="1"/>
    <col min="2" max="2" width="6.140625" style="1" customWidth="1"/>
    <col min="3" max="3" width="6.7109375" style="1" customWidth="1"/>
    <col min="4" max="4" width="9.00390625" style="1" customWidth="1"/>
    <col min="5" max="5" width="9.57421875" style="1" customWidth="1"/>
    <col min="6" max="6" width="4.00390625" style="5" customWidth="1"/>
    <col min="7" max="7" width="4.57421875" style="5" customWidth="1"/>
    <col min="8" max="10" width="4.00390625" style="5" customWidth="1"/>
    <col min="11" max="11" width="8.7109375" style="1" customWidth="1"/>
    <col min="12" max="12" width="7.8515625" style="1" customWidth="1"/>
    <col min="13" max="13" width="10.28125" style="1" customWidth="1"/>
    <col min="14" max="16384" width="9.00390625" style="1" customWidth="1"/>
  </cols>
  <sheetData>
    <row r="1" spans="1:13" ht="21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ht="29.25" customHeight="1">
      <c r="A2" s="122" t="s">
        <v>23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21" customHeight="1">
      <c r="A3" s="120" t="s">
        <v>3</v>
      </c>
      <c r="B3" s="116" t="s">
        <v>4</v>
      </c>
      <c r="C3" s="110" t="s">
        <v>5</v>
      </c>
      <c r="D3" s="111"/>
      <c r="E3" s="112"/>
      <c r="F3" s="121" t="s">
        <v>1</v>
      </c>
      <c r="G3" s="121"/>
      <c r="H3" s="121"/>
      <c r="I3" s="121"/>
      <c r="J3" s="121"/>
      <c r="K3" s="118" t="s">
        <v>0</v>
      </c>
      <c r="L3" s="123" t="s">
        <v>11</v>
      </c>
      <c r="M3" s="123" t="s">
        <v>12</v>
      </c>
    </row>
    <row r="4" spans="1:13" ht="58.5" customHeight="1">
      <c r="A4" s="120"/>
      <c r="B4" s="117"/>
      <c r="C4" s="113"/>
      <c r="D4" s="114"/>
      <c r="E4" s="115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9"/>
      <c r="L4" s="124"/>
      <c r="M4" s="125"/>
    </row>
    <row r="5" spans="1:13" ht="17.25" customHeight="1">
      <c r="A5" s="62">
        <v>1</v>
      </c>
      <c r="B5" s="64" t="s">
        <v>34</v>
      </c>
      <c r="C5" s="36" t="s">
        <v>35</v>
      </c>
      <c r="D5" s="18" t="s">
        <v>36</v>
      </c>
      <c r="E5" s="19" t="s">
        <v>37</v>
      </c>
      <c r="F5" s="4"/>
      <c r="G5" s="4"/>
      <c r="H5" s="4"/>
      <c r="I5" s="4"/>
      <c r="J5" s="4"/>
      <c r="K5" s="3">
        <f aca="true" t="shared" si="0" ref="K5:K22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ht="17.25" customHeight="1">
      <c r="A6" s="62">
        <v>2</v>
      </c>
      <c r="B6" s="64" t="s">
        <v>38</v>
      </c>
      <c r="C6" s="36" t="s">
        <v>35</v>
      </c>
      <c r="D6" s="37" t="s">
        <v>39</v>
      </c>
      <c r="E6" s="38" t="s">
        <v>40</v>
      </c>
      <c r="F6" s="4"/>
      <c r="G6" s="4"/>
      <c r="H6" s="4"/>
      <c r="I6" s="4"/>
      <c r="J6" s="4"/>
      <c r="K6" s="3">
        <f t="shared" si="0"/>
        <v>0</v>
      </c>
      <c r="L6" s="3" t="str">
        <f aca="true" t="shared" si="1" ref="L6:L22">IF(K6&lt;=3,"0",IF(K6&lt;=7,"1",IF(K6&lt;=11,"2",IF(K6&gt;=12,"3"))))</f>
        <v>0</v>
      </c>
      <c r="M6" s="3" t="str">
        <f>IF(K6&lt;=3,"ไม่ผ่าน",IF(K6&lt;=7,"ผ่าน",IF(K6&lt;=11,"ดี",IF(K6&gt;=12,"ดีเยี่ยม"))))</f>
        <v>ไม่ผ่าน</v>
      </c>
    </row>
    <row r="7" spans="1:13" ht="17.25" customHeight="1">
      <c r="A7" s="62">
        <v>5</v>
      </c>
      <c r="B7" s="64" t="s">
        <v>42</v>
      </c>
      <c r="C7" s="36" t="s">
        <v>41</v>
      </c>
      <c r="D7" s="18" t="s">
        <v>43</v>
      </c>
      <c r="E7" s="19" t="s">
        <v>44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>IF(K7&lt;=3,"ไม่ผ่าน",IF(K7&lt;=7,"ผ่าน",IF(K7&lt;=11,"ดี",IF(K7&gt;=12,"ดีเยี่ยม"))))</f>
        <v>ไม่ผ่าน</v>
      </c>
    </row>
    <row r="8" spans="1:13" ht="17.25" customHeight="1">
      <c r="A8" s="62">
        <v>6</v>
      </c>
      <c r="B8" s="64" t="s">
        <v>45</v>
      </c>
      <c r="C8" s="36" t="s">
        <v>41</v>
      </c>
      <c r="D8" s="18" t="s">
        <v>46</v>
      </c>
      <c r="E8" s="19" t="s">
        <v>47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>IF(K8&lt;=3,"ไม่ผ่าน",IF(K8&lt;=7,"ผ่าน",IF(K8&lt;=11,"ดี",IF(K8&gt;=12,"ดีเยี่ยม"))))</f>
        <v>ไม่ผ่าน</v>
      </c>
    </row>
    <row r="9" spans="1:13" ht="17.25" customHeight="1">
      <c r="A9" s="62">
        <v>7</v>
      </c>
      <c r="B9" s="64" t="s">
        <v>48</v>
      </c>
      <c r="C9" s="36" t="s">
        <v>41</v>
      </c>
      <c r="D9" s="18" t="s">
        <v>49</v>
      </c>
      <c r="E9" s="19" t="s">
        <v>50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aca="true" t="shared" si="2" ref="M9:M18">IF(K9&lt;=3,"ไม่ผ่าน",IF(K9&lt;=7,"ผ่าน",IF(K9&lt;=11,"ดี",IF(K9&gt;=12,"ดีเยี่ยม"))))</f>
        <v>ไม่ผ่าน</v>
      </c>
    </row>
    <row r="10" spans="1:13" ht="17.25" customHeight="1">
      <c r="A10" s="91">
        <v>8</v>
      </c>
      <c r="B10" s="64" t="s">
        <v>51</v>
      </c>
      <c r="C10" s="36" t="s">
        <v>41</v>
      </c>
      <c r="D10" s="18" t="s">
        <v>52</v>
      </c>
      <c r="E10" s="19" t="s">
        <v>53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ht="17.25" customHeight="1">
      <c r="A11" s="92">
        <v>9</v>
      </c>
      <c r="B11" s="64" t="s">
        <v>54</v>
      </c>
      <c r="C11" s="36" t="s">
        <v>41</v>
      </c>
      <c r="D11" s="18" t="s">
        <v>55</v>
      </c>
      <c r="E11" s="19" t="s">
        <v>56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ht="17.25" customHeight="1">
      <c r="A12" s="39">
        <v>10</v>
      </c>
      <c r="B12" s="64" t="s">
        <v>57</v>
      </c>
      <c r="C12" s="36" t="s">
        <v>41</v>
      </c>
      <c r="D12" s="18" t="s">
        <v>58</v>
      </c>
      <c r="E12" s="19" t="s">
        <v>59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ht="17.25" customHeight="1">
      <c r="A13" s="39">
        <v>11</v>
      </c>
      <c r="B13" s="64" t="s">
        <v>60</v>
      </c>
      <c r="C13" s="36" t="s">
        <v>41</v>
      </c>
      <c r="D13" s="18" t="s">
        <v>61</v>
      </c>
      <c r="E13" s="19" t="s">
        <v>62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ht="17.25" customHeight="1">
      <c r="A14" s="39">
        <v>12</v>
      </c>
      <c r="B14" s="64" t="s">
        <v>63</v>
      </c>
      <c r="C14" s="36" t="s">
        <v>41</v>
      </c>
      <c r="D14" s="37" t="s">
        <v>64</v>
      </c>
      <c r="E14" s="38" t="s">
        <v>65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ht="17.25" customHeight="1">
      <c r="A15" s="39">
        <v>13</v>
      </c>
      <c r="B15" s="64" t="s">
        <v>66</v>
      </c>
      <c r="C15" s="36" t="s">
        <v>41</v>
      </c>
      <c r="D15" s="18" t="s">
        <v>67</v>
      </c>
      <c r="E15" s="19" t="s">
        <v>68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ht="17.25" customHeight="1">
      <c r="A16" s="39">
        <v>14</v>
      </c>
      <c r="B16" s="64" t="s">
        <v>69</v>
      </c>
      <c r="C16" s="36" t="s">
        <v>41</v>
      </c>
      <c r="D16" s="18" t="s">
        <v>70</v>
      </c>
      <c r="E16" s="19" t="s">
        <v>71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ht="17.25" customHeight="1">
      <c r="A17" s="39">
        <v>15</v>
      </c>
      <c r="B17" s="64" t="s">
        <v>72</v>
      </c>
      <c r="C17" s="36" t="s">
        <v>41</v>
      </c>
      <c r="D17" s="18" t="s">
        <v>73</v>
      </c>
      <c r="E17" s="19" t="s">
        <v>74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ht="17.25" customHeight="1">
      <c r="A18" s="39">
        <v>16</v>
      </c>
      <c r="B18" s="64" t="s">
        <v>75</v>
      </c>
      <c r="C18" s="36" t="s">
        <v>41</v>
      </c>
      <c r="D18" s="18" t="s">
        <v>76</v>
      </c>
      <c r="E18" s="19" t="s">
        <v>77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13" ht="17.25" customHeight="1">
      <c r="A19" s="39">
        <v>17</v>
      </c>
      <c r="B19" s="64" t="s">
        <v>78</v>
      </c>
      <c r="C19" s="36" t="s">
        <v>41</v>
      </c>
      <c r="D19" s="18" t="s">
        <v>79</v>
      </c>
      <c r="E19" s="19" t="s">
        <v>80</v>
      </c>
      <c r="F19" s="4"/>
      <c r="G19" s="4"/>
      <c r="H19" s="4"/>
      <c r="I19" s="4"/>
      <c r="J19" s="4"/>
      <c r="K19" s="3">
        <f t="shared" si="0"/>
        <v>0</v>
      </c>
      <c r="L19" s="3" t="str">
        <f>IF(K19&lt;=3,"0",IF(K19&lt;=7,"1",IF(K19&lt;=11,"2",IF(K19&gt;=12,"3"))))</f>
        <v>0</v>
      </c>
      <c r="M19" s="3" t="str">
        <f>IF(K19&lt;=3,"ไม่ผ่าน",IF(K19&lt;=7,"ผ่าน",IF(K19&lt;=11,"ดี",IF(K19&gt;=12,"ดีเยี่ยม"))))</f>
        <v>ไม่ผ่าน</v>
      </c>
    </row>
    <row r="20" spans="1:13" ht="17.25" customHeight="1">
      <c r="A20" s="39">
        <v>18</v>
      </c>
      <c r="B20" s="64" t="s">
        <v>81</v>
      </c>
      <c r="C20" s="93" t="s">
        <v>41</v>
      </c>
      <c r="D20" s="51" t="s">
        <v>82</v>
      </c>
      <c r="E20" s="52" t="s">
        <v>83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>IF(K20&lt;=3,"ไม่ผ่าน",IF(K20&lt;=7,"ผ่าน",IF(K20&lt;=11,"ดี",IF(K20&gt;=12,"ดีเยี่ยม"))))</f>
        <v>ไม่ผ่าน</v>
      </c>
    </row>
    <row r="21" spans="1:13" ht="17.25" customHeight="1">
      <c r="A21" s="39">
        <v>19</v>
      </c>
      <c r="B21" s="64" t="s">
        <v>84</v>
      </c>
      <c r="C21" s="94" t="s">
        <v>41</v>
      </c>
      <c r="D21" s="24" t="s">
        <v>85</v>
      </c>
      <c r="E21" s="25" t="s">
        <v>86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1"/>
        <v>0</v>
      </c>
      <c r="M21" s="3" t="str">
        <f>IF(K21&lt;=3,"ไม่ผ่าน",IF(K21&lt;=7,"ผ่าน",IF(K21&lt;=11,"ดี",IF(K21&gt;=12,"ดีเยี่ยม"))))</f>
        <v>ไม่ผ่าน</v>
      </c>
    </row>
    <row r="22" spans="1:13" ht="17.25" customHeight="1">
      <c r="A22" s="39">
        <v>20</v>
      </c>
      <c r="B22" s="75" t="s">
        <v>87</v>
      </c>
      <c r="C22" s="63" t="s">
        <v>41</v>
      </c>
      <c r="D22" s="95" t="s">
        <v>88</v>
      </c>
      <c r="E22" s="96" t="s">
        <v>89</v>
      </c>
      <c r="F22" s="4"/>
      <c r="G22" s="4"/>
      <c r="H22" s="4"/>
      <c r="I22" s="4"/>
      <c r="J22" s="4"/>
      <c r="K22" s="3">
        <f t="shared" si="0"/>
        <v>0</v>
      </c>
      <c r="L22" s="3" t="str">
        <f t="shared" si="1"/>
        <v>0</v>
      </c>
      <c r="M22" s="3" t="str">
        <f>IF(K22&lt;=3,"ไม่ผ่าน",IF(K22&lt;=7,"ผ่าน",IF(K22&lt;=11,"ดี",IF(K22&gt;=12,"ดีเยี่ยม"))))</f>
        <v>ไม่ผ่าน</v>
      </c>
    </row>
    <row r="23" spans="6:9" ht="21">
      <c r="F23" s="109">
        <f>COUNTIF(L5:L22,3)</f>
        <v>0</v>
      </c>
      <c r="G23" s="109">
        <f>COUNTIF(L5:L22,2)</f>
        <v>0</v>
      </c>
      <c r="H23" s="109">
        <f>COUNTIF(L5:L22,1)</f>
        <v>0</v>
      </c>
      <c r="I23" s="109">
        <f>COUNTIF(L5:L22,0)</f>
        <v>18</v>
      </c>
    </row>
    <row r="24" ht="21">
      <c r="C24" s="1" t="s">
        <v>2</v>
      </c>
    </row>
    <row r="25" spans="3:13" ht="21">
      <c r="C25" s="1" t="s">
        <v>91</v>
      </c>
      <c r="G25" s="108">
        <f>(F23*100)/19</f>
        <v>0</v>
      </c>
      <c r="K25" s="5" t="s">
        <v>18</v>
      </c>
      <c r="M25" s="98">
        <f>(H23*100)/19</f>
        <v>0</v>
      </c>
    </row>
    <row r="26" spans="3:13" ht="21">
      <c r="C26" s="1" t="s">
        <v>90</v>
      </c>
      <c r="G26" s="98">
        <f>(G23*100)/19</f>
        <v>0</v>
      </c>
      <c r="K26" s="5" t="s">
        <v>19</v>
      </c>
      <c r="M26" s="98">
        <f>(I22*100)/19</f>
        <v>0</v>
      </c>
    </row>
    <row r="27" spans="3:11" ht="21">
      <c r="C27" s="1" t="s">
        <v>15</v>
      </c>
      <c r="K27" s="1" t="s">
        <v>20</v>
      </c>
    </row>
    <row r="28" spans="3:11" ht="21">
      <c r="C28" s="1" t="s">
        <v>16</v>
      </c>
      <c r="K28" s="1" t="s">
        <v>33</v>
      </c>
    </row>
    <row r="29" spans="3:11" ht="21">
      <c r="C29" s="1" t="s">
        <v>17</v>
      </c>
      <c r="K29" s="1" t="s">
        <v>21</v>
      </c>
    </row>
  </sheetData>
  <sheetProtection/>
  <mergeCells count="8">
    <mergeCell ref="C3:E4"/>
    <mergeCell ref="B3:B4"/>
    <mergeCell ref="K3:K4"/>
    <mergeCell ref="A3:A4"/>
    <mergeCell ref="F3:J3"/>
    <mergeCell ref="A2:M2"/>
    <mergeCell ref="L3:L4"/>
    <mergeCell ref="M3:M4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28">
      <selection activeCell="D42" sqref="D42"/>
    </sheetView>
  </sheetViews>
  <sheetFormatPr defaultColWidth="9.140625" defaultRowHeight="15"/>
  <cols>
    <col min="1" max="1" width="4.7109375" style="0" customWidth="1"/>
    <col min="2" max="2" width="8.8515625" style="0" customWidth="1"/>
    <col min="3" max="3" width="8.421875" style="0" customWidth="1"/>
    <col min="4" max="4" width="10.00390625" style="0" customWidth="1"/>
    <col min="5" max="5" width="11.00390625" style="0" customWidth="1"/>
    <col min="6" max="10" width="3.421875" style="0" customWidth="1"/>
    <col min="11" max="11" width="8.421875" style="0" customWidth="1"/>
    <col min="12" max="12" width="9.140625" style="0" customWidth="1"/>
    <col min="13" max="13" width="9.7109375" style="0" customWidth="1"/>
  </cols>
  <sheetData>
    <row r="1" spans="1:13" s="1" customFormat="1" ht="21">
      <c r="A1" s="2"/>
      <c r="B1" s="2"/>
      <c r="C1" s="2"/>
      <c r="D1" s="2"/>
      <c r="E1" s="130" t="s">
        <v>2</v>
      </c>
      <c r="F1" s="130"/>
      <c r="G1" s="130"/>
      <c r="H1" s="130"/>
      <c r="I1" s="130"/>
      <c r="J1" s="130"/>
      <c r="K1" s="130"/>
      <c r="L1" s="130"/>
      <c r="M1" s="130"/>
    </row>
    <row r="2" spans="1:13" s="1" customFormat="1" ht="19.5" customHeight="1">
      <c r="A2" s="122" t="s">
        <v>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s="1" customFormat="1" ht="16.5" customHeight="1">
      <c r="A3" s="120" t="s">
        <v>3</v>
      </c>
      <c r="B3" s="116" t="s">
        <v>4</v>
      </c>
      <c r="C3" s="110" t="s">
        <v>5</v>
      </c>
      <c r="D3" s="111"/>
      <c r="E3" s="112"/>
      <c r="F3" s="121" t="s">
        <v>1</v>
      </c>
      <c r="G3" s="121"/>
      <c r="H3" s="121"/>
      <c r="I3" s="121"/>
      <c r="J3" s="121"/>
      <c r="K3" s="118" t="s">
        <v>0</v>
      </c>
      <c r="L3" s="123" t="s">
        <v>11</v>
      </c>
      <c r="M3" s="123" t="s">
        <v>12</v>
      </c>
    </row>
    <row r="4" spans="1:13" s="1" customFormat="1" ht="54" customHeight="1">
      <c r="A4" s="120"/>
      <c r="B4" s="129"/>
      <c r="C4" s="126"/>
      <c r="D4" s="127"/>
      <c r="E4" s="12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9"/>
      <c r="L4" s="124"/>
      <c r="M4" s="125"/>
    </row>
    <row r="5" spans="1:13" s="1" customFormat="1" ht="12.75" customHeight="1">
      <c r="A5" s="83">
        <v>1</v>
      </c>
      <c r="B5" s="105" t="s">
        <v>746</v>
      </c>
      <c r="C5" s="56" t="s">
        <v>35</v>
      </c>
      <c r="D5" s="20" t="s">
        <v>747</v>
      </c>
      <c r="E5" s="21" t="s">
        <v>748</v>
      </c>
      <c r="F5" s="10"/>
      <c r="G5" s="10"/>
      <c r="H5" s="10"/>
      <c r="I5" s="10"/>
      <c r="J5" s="10"/>
      <c r="K5" s="3">
        <f aca="true" t="shared" si="0" ref="K5:K24">SUM(F5,G5,H5,I5,J5)</f>
        <v>0</v>
      </c>
      <c r="L5" s="3" t="str">
        <f aca="true" t="shared" si="1" ref="L5:L42">IF(K5&lt;=3,"0",IF(K5&lt;=7,"1",IF(K5&lt;=11,"2",IF(K5&gt;=12,"3"))))</f>
        <v>0</v>
      </c>
      <c r="M5" s="3" t="str">
        <f aca="true" t="shared" si="2" ref="M5:M14">IF(K5&lt;=3,"ไม่ผ่าน",IF(K5&lt;=7,"ผ่าน",IF(K5&lt;=11,"ดี",IF(K5&gt;=12,"ดีเยี่ยม"))))</f>
        <v>ไม่ผ่าน</v>
      </c>
    </row>
    <row r="6" spans="1:13" s="1" customFormat="1" ht="12.75" customHeight="1">
      <c r="A6" s="83">
        <v>2</v>
      </c>
      <c r="B6" s="105" t="s">
        <v>749</v>
      </c>
      <c r="C6" s="56" t="s">
        <v>35</v>
      </c>
      <c r="D6" s="20" t="s">
        <v>750</v>
      </c>
      <c r="E6" s="21" t="s">
        <v>751</v>
      </c>
      <c r="F6" s="10"/>
      <c r="G6" s="10"/>
      <c r="H6" s="10"/>
      <c r="I6" s="10"/>
      <c r="J6" s="10"/>
      <c r="K6" s="3">
        <f t="shared" si="0"/>
        <v>0</v>
      </c>
      <c r="L6" s="3" t="str">
        <f t="shared" si="1"/>
        <v>0</v>
      </c>
      <c r="M6" s="3" t="str">
        <f t="shared" si="2"/>
        <v>ไม่ผ่าน</v>
      </c>
    </row>
    <row r="7" spans="1:13" s="1" customFormat="1" ht="12.75" customHeight="1">
      <c r="A7" s="83">
        <v>3</v>
      </c>
      <c r="B7" s="105" t="s">
        <v>754</v>
      </c>
      <c r="C7" s="56" t="s">
        <v>35</v>
      </c>
      <c r="D7" s="20" t="s">
        <v>755</v>
      </c>
      <c r="E7" s="21" t="s">
        <v>494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2.75" customHeight="1">
      <c r="A8" s="83">
        <v>4</v>
      </c>
      <c r="B8" s="105" t="s">
        <v>756</v>
      </c>
      <c r="C8" s="56" t="s">
        <v>35</v>
      </c>
      <c r="D8" s="20" t="s">
        <v>757</v>
      </c>
      <c r="E8" s="21" t="s">
        <v>758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2.75" customHeight="1">
      <c r="A9" s="83">
        <v>5</v>
      </c>
      <c r="B9" s="105" t="s">
        <v>759</v>
      </c>
      <c r="C9" s="56" t="s">
        <v>35</v>
      </c>
      <c r="D9" s="20" t="s">
        <v>760</v>
      </c>
      <c r="E9" s="21" t="s">
        <v>761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2.75" customHeight="1">
      <c r="A10" s="83">
        <v>6</v>
      </c>
      <c r="B10" s="105" t="s">
        <v>762</v>
      </c>
      <c r="C10" s="56" t="s">
        <v>35</v>
      </c>
      <c r="D10" s="20" t="s">
        <v>763</v>
      </c>
      <c r="E10" s="21" t="s">
        <v>764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2.75" customHeight="1">
      <c r="A11" s="83">
        <v>7</v>
      </c>
      <c r="B11" s="105" t="s">
        <v>765</v>
      </c>
      <c r="C11" s="56" t="s">
        <v>35</v>
      </c>
      <c r="D11" s="20" t="s">
        <v>766</v>
      </c>
      <c r="E11" s="21" t="s">
        <v>595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2.75" customHeight="1">
      <c r="A12" s="83">
        <v>8</v>
      </c>
      <c r="B12" s="105" t="s">
        <v>767</v>
      </c>
      <c r="C12" s="56" t="s">
        <v>35</v>
      </c>
      <c r="D12" s="20" t="s">
        <v>157</v>
      </c>
      <c r="E12" s="21" t="s">
        <v>768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2.75" customHeight="1">
      <c r="A13" s="83">
        <v>9</v>
      </c>
      <c r="B13" s="105" t="s">
        <v>769</v>
      </c>
      <c r="C13" s="56" t="s">
        <v>41</v>
      </c>
      <c r="D13" s="20" t="s">
        <v>770</v>
      </c>
      <c r="E13" s="21" t="s">
        <v>771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2.75" customHeight="1">
      <c r="A14" s="83">
        <v>10</v>
      </c>
      <c r="B14" s="105" t="s">
        <v>772</v>
      </c>
      <c r="C14" s="56" t="s">
        <v>41</v>
      </c>
      <c r="D14" s="20" t="s">
        <v>773</v>
      </c>
      <c r="E14" s="21" t="s">
        <v>774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2.75" customHeight="1">
      <c r="A15" s="83">
        <v>11</v>
      </c>
      <c r="B15" s="105" t="s">
        <v>775</v>
      </c>
      <c r="C15" s="56" t="s">
        <v>41</v>
      </c>
      <c r="D15" s="20" t="s">
        <v>170</v>
      </c>
      <c r="E15" s="21" t="s">
        <v>776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aca="true" t="shared" si="3" ref="M15:M26">IF(K15&lt;=3,"ไม่ผ่าน",IF(K15&lt;=7,"ผ่าน",IF(K15&lt;=11,"ดี",IF(K15&gt;=12,"ดีเยี่ยม"))))</f>
        <v>ไม่ผ่าน</v>
      </c>
    </row>
    <row r="16" spans="1:13" s="1" customFormat="1" ht="12.75" customHeight="1">
      <c r="A16" s="83">
        <v>12</v>
      </c>
      <c r="B16" s="105" t="s">
        <v>777</v>
      </c>
      <c r="C16" s="56" t="s">
        <v>41</v>
      </c>
      <c r="D16" s="20" t="s">
        <v>778</v>
      </c>
      <c r="E16" s="21" t="s">
        <v>779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si="3"/>
        <v>ไม่ผ่าน</v>
      </c>
    </row>
    <row r="17" spans="1:13" s="1" customFormat="1" ht="12.75" customHeight="1">
      <c r="A17" s="83">
        <v>13</v>
      </c>
      <c r="B17" s="105" t="s">
        <v>780</v>
      </c>
      <c r="C17" s="56" t="s">
        <v>41</v>
      </c>
      <c r="D17" s="20" t="s">
        <v>781</v>
      </c>
      <c r="E17" s="21" t="s">
        <v>782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2.75" customHeight="1">
      <c r="A18" s="83">
        <v>14</v>
      </c>
      <c r="B18" s="105" t="s">
        <v>783</v>
      </c>
      <c r="C18" s="56" t="s">
        <v>41</v>
      </c>
      <c r="D18" s="20" t="s">
        <v>784</v>
      </c>
      <c r="E18" s="21" t="s">
        <v>785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2.75" customHeight="1">
      <c r="A19" s="83">
        <v>15</v>
      </c>
      <c r="B19" s="105" t="s">
        <v>786</v>
      </c>
      <c r="C19" s="56" t="s">
        <v>41</v>
      </c>
      <c r="D19" s="20" t="s">
        <v>787</v>
      </c>
      <c r="E19" s="21" t="s">
        <v>788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2.75" customHeight="1">
      <c r="A20" s="83">
        <v>16</v>
      </c>
      <c r="B20" s="105" t="s">
        <v>789</v>
      </c>
      <c r="C20" s="56" t="s">
        <v>41</v>
      </c>
      <c r="D20" s="20" t="s">
        <v>790</v>
      </c>
      <c r="E20" s="21" t="s">
        <v>791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2.75" customHeight="1">
      <c r="A21" s="83">
        <v>17</v>
      </c>
      <c r="B21" s="105" t="s">
        <v>792</v>
      </c>
      <c r="C21" s="56" t="s">
        <v>41</v>
      </c>
      <c r="D21" s="20" t="s">
        <v>793</v>
      </c>
      <c r="E21" s="21" t="s">
        <v>794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2.75" customHeight="1">
      <c r="A22" s="83">
        <v>18</v>
      </c>
      <c r="B22" s="105" t="s">
        <v>795</v>
      </c>
      <c r="C22" s="56" t="s">
        <v>41</v>
      </c>
      <c r="D22" s="20" t="s">
        <v>152</v>
      </c>
      <c r="E22" s="21" t="s">
        <v>796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2.75" customHeight="1">
      <c r="A23" s="83">
        <v>19</v>
      </c>
      <c r="B23" s="105" t="s">
        <v>797</v>
      </c>
      <c r="C23" s="56" t="s">
        <v>41</v>
      </c>
      <c r="D23" s="20" t="s">
        <v>798</v>
      </c>
      <c r="E23" s="21" t="s">
        <v>799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2.75" customHeight="1">
      <c r="A24" s="83">
        <v>20</v>
      </c>
      <c r="B24" s="105" t="s">
        <v>800</v>
      </c>
      <c r="C24" s="56" t="s">
        <v>41</v>
      </c>
      <c r="D24" s="20" t="s">
        <v>801</v>
      </c>
      <c r="E24" s="21" t="s">
        <v>802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2.75" customHeight="1">
      <c r="A25" s="83">
        <v>21</v>
      </c>
      <c r="B25" s="105" t="s">
        <v>803</v>
      </c>
      <c r="C25" s="56" t="s">
        <v>41</v>
      </c>
      <c r="D25" s="20" t="s">
        <v>706</v>
      </c>
      <c r="E25" s="21" t="s">
        <v>804</v>
      </c>
      <c r="F25" s="10"/>
      <c r="G25" s="10"/>
      <c r="H25" s="10"/>
      <c r="I25" s="10"/>
      <c r="J25" s="10"/>
      <c r="K25" s="3">
        <f aca="true" t="shared" si="4" ref="K25:K40">SUM(F25,G25,H25,I25,J25)</f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2.75" customHeight="1">
      <c r="A26" s="83">
        <v>22</v>
      </c>
      <c r="B26" s="105" t="s">
        <v>805</v>
      </c>
      <c r="C26" s="56" t="s">
        <v>41</v>
      </c>
      <c r="D26" s="20" t="s">
        <v>806</v>
      </c>
      <c r="E26" s="21" t="s">
        <v>807</v>
      </c>
      <c r="F26" s="10"/>
      <c r="G26" s="10"/>
      <c r="H26" s="10"/>
      <c r="I26" s="10"/>
      <c r="J26" s="10"/>
      <c r="K26" s="3">
        <f t="shared" si="4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2.75" customHeight="1">
      <c r="A27" s="83">
        <v>23</v>
      </c>
      <c r="B27" s="105" t="s">
        <v>808</v>
      </c>
      <c r="C27" s="57" t="s">
        <v>41</v>
      </c>
      <c r="D27" s="22" t="s">
        <v>649</v>
      </c>
      <c r="E27" s="23" t="s">
        <v>809</v>
      </c>
      <c r="F27" s="10"/>
      <c r="G27" s="10"/>
      <c r="H27" s="10"/>
      <c r="I27" s="10"/>
      <c r="J27" s="10"/>
      <c r="K27" s="3">
        <f t="shared" si="4"/>
        <v>0</v>
      </c>
      <c r="L27" s="3" t="str">
        <f>IF(K27&lt;=3,"0",IF(K27&lt;=7,"1",IF(K27&lt;=11,"2",IF(K27&gt;=12,"3"))))</f>
        <v>0</v>
      </c>
      <c r="M27" s="3" t="str">
        <f>IF(K27&lt;=3,"ไม่ผ่าน",IF(K27&lt;=7,"ผ่าน",IF(K27&lt;=11,"ดี",IF(K27&gt;=12,"ดีเยี่ยม"))))</f>
        <v>ไม่ผ่าน</v>
      </c>
    </row>
    <row r="28" spans="1:13" s="1" customFormat="1" ht="12.75" customHeight="1">
      <c r="A28" s="83">
        <v>24</v>
      </c>
      <c r="B28" s="105" t="s">
        <v>810</v>
      </c>
      <c r="C28" s="58" t="s">
        <v>41</v>
      </c>
      <c r="D28" s="59" t="s">
        <v>811</v>
      </c>
      <c r="E28" s="60" t="s">
        <v>812</v>
      </c>
      <c r="F28" s="10"/>
      <c r="G28" s="10"/>
      <c r="H28" s="10"/>
      <c r="I28" s="10"/>
      <c r="J28" s="10"/>
      <c r="K28" s="3">
        <f t="shared" si="4"/>
        <v>0</v>
      </c>
      <c r="L28" s="3" t="str">
        <f t="shared" si="1"/>
        <v>0</v>
      </c>
      <c r="M28" s="3" t="str">
        <f aca="true" t="shared" si="5" ref="M28:M38">IF(K28&lt;=3,"ไม่ผ่าน",IF(K28&lt;=7,"ผ่าน",IF(K28&lt;=11,"ดี",IF(K28&gt;=12,"ดีเยี่ยม"))))</f>
        <v>ไม่ผ่าน</v>
      </c>
    </row>
    <row r="29" spans="1:13" s="1" customFormat="1" ht="12.75" customHeight="1">
      <c r="A29" s="83">
        <v>25</v>
      </c>
      <c r="B29" s="105" t="s">
        <v>813</v>
      </c>
      <c r="C29" s="56" t="s">
        <v>41</v>
      </c>
      <c r="D29" s="20" t="s">
        <v>814</v>
      </c>
      <c r="E29" s="21" t="s">
        <v>815</v>
      </c>
      <c r="F29" s="10"/>
      <c r="G29" s="10"/>
      <c r="H29" s="10"/>
      <c r="I29" s="10"/>
      <c r="J29" s="10"/>
      <c r="K29" s="3">
        <f t="shared" si="4"/>
        <v>0</v>
      </c>
      <c r="L29" s="3" t="str">
        <f t="shared" si="1"/>
        <v>0</v>
      </c>
      <c r="M29" s="3" t="str">
        <f t="shared" si="5"/>
        <v>ไม่ผ่าน</v>
      </c>
    </row>
    <row r="30" spans="1:13" s="1" customFormat="1" ht="12.75" customHeight="1">
      <c r="A30" s="83">
        <v>26</v>
      </c>
      <c r="B30" s="106" t="s">
        <v>816</v>
      </c>
      <c r="C30" s="61" t="s">
        <v>41</v>
      </c>
      <c r="D30" s="20" t="s">
        <v>817</v>
      </c>
      <c r="E30" s="21" t="s">
        <v>273</v>
      </c>
      <c r="F30" s="10"/>
      <c r="G30" s="10"/>
      <c r="H30" s="10"/>
      <c r="I30" s="10"/>
      <c r="J30" s="10"/>
      <c r="K30" s="3">
        <f t="shared" si="4"/>
        <v>0</v>
      </c>
      <c r="L30" s="3" t="str">
        <f t="shared" si="1"/>
        <v>0</v>
      </c>
      <c r="M30" s="3" t="str">
        <f t="shared" si="5"/>
        <v>ไม่ผ่าน</v>
      </c>
    </row>
    <row r="31" spans="1:13" s="1" customFormat="1" ht="12.75" customHeight="1">
      <c r="A31" s="83">
        <v>27</v>
      </c>
      <c r="B31" s="106" t="s">
        <v>818</v>
      </c>
      <c r="C31" s="61" t="s">
        <v>41</v>
      </c>
      <c r="D31" s="20" t="s">
        <v>819</v>
      </c>
      <c r="E31" s="21" t="s">
        <v>820</v>
      </c>
      <c r="F31" s="10"/>
      <c r="G31" s="10"/>
      <c r="H31" s="10"/>
      <c r="I31" s="10"/>
      <c r="J31" s="10"/>
      <c r="K31" s="3">
        <f t="shared" si="4"/>
        <v>0</v>
      </c>
      <c r="L31" s="3" t="str">
        <f t="shared" si="1"/>
        <v>0</v>
      </c>
      <c r="M31" s="3" t="str">
        <f t="shared" si="5"/>
        <v>ไม่ผ่าน</v>
      </c>
    </row>
    <row r="32" spans="1:13" s="1" customFormat="1" ht="12.75" customHeight="1">
      <c r="A32" s="83">
        <v>28</v>
      </c>
      <c r="B32" s="106" t="s">
        <v>821</v>
      </c>
      <c r="C32" s="61" t="s">
        <v>41</v>
      </c>
      <c r="D32" s="20" t="s">
        <v>822</v>
      </c>
      <c r="E32" s="21" t="s">
        <v>823</v>
      </c>
      <c r="F32" s="10"/>
      <c r="G32" s="10"/>
      <c r="H32" s="10"/>
      <c r="I32" s="10"/>
      <c r="J32" s="10"/>
      <c r="K32" s="3">
        <f t="shared" si="4"/>
        <v>0</v>
      </c>
      <c r="L32" s="3" t="str">
        <f t="shared" si="1"/>
        <v>0</v>
      </c>
      <c r="M32" s="3" t="str">
        <f t="shared" si="5"/>
        <v>ไม่ผ่าน</v>
      </c>
    </row>
    <row r="33" spans="1:13" s="1" customFormat="1" ht="12.75" customHeight="1">
      <c r="A33" s="83">
        <v>29</v>
      </c>
      <c r="B33" s="106" t="s">
        <v>824</v>
      </c>
      <c r="C33" s="61" t="s">
        <v>41</v>
      </c>
      <c r="D33" s="20" t="s">
        <v>825</v>
      </c>
      <c r="E33" s="21" t="s">
        <v>826</v>
      </c>
      <c r="F33" s="10"/>
      <c r="G33" s="10"/>
      <c r="H33" s="10"/>
      <c r="I33" s="10"/>
      <c r="J33" s="10"/>
      <c r="K33" s="3">
        <f t="shared" si="4"/>
        <v>0</v>
      </c>
      <c r="L33" s="3" t="str">
        <f t="shared" si="1"/>
        <v>0</v>
      </c>
      <c r="M33" s="3" t="str">
        <f t="shared" si="5"/>
        <v>ไม่ผ่าน</v>
      </c>
    </row>
    <row r="34" spans="1:13" s="1" customFormat="1" ht="12.75" customHeight="1">
      <c r="A34" s="83">
        <v>30</v>
      </c>
      <c r="B34" s="106" t="s">
        <v>827</v>
      </c>
      <c r="C34" s="61" t="s">
        <v>41</v>
      </c>
      <c r="D34" s="20" t="s">
        <v>185</v>
      </c>
      <c r="E34" s="21" t="s">
        <v>642</v>
      </c>
      <c r="F34" s="10"/>
      <c r="G34" s="10"/>
      <c r="H34" s="10"/>
      <c r="I34" s="10"/>
      <c r="J34" s="10"/>
      <c r="K34" s="3">
        <f t="shared" si="4"/>
        <v>0</v>
      </c>
      <c r="L34" s="3" t="str">
        <f t="shared" si="1"/>
        <v>0</v>
      </c>
      <c r="M34" s="3" t="str">
        <f t="shared" si="5"/>
        <v>ไม่ผ่าน</v>
      </c>
    </row>
    <row r="35" spans="1:13" s="1" customFormat="1" ht="12.75" customHeight="1">
      <c r="A35" s="83">
        <v>31</v>
      </c>
      <c r="B35" s="106" t="s">
        <v>828</v>
      </c>
      <c r="C35" s="61" t="s">
        <v>41</v>
      </c>
      <c r="D35" s="20" t="s">
        <v>829</v>
      </c>
      <c r="E35" s="21" t="s">
        <v>830</v>
      </c>
      <c r="F35" s="10"/>
      <c r="G35" s="10"/>
      <c r="H35" s="10"/>
      <c r="I35" s="10"/>
      <c r="J35" s="10"/>
      <c r="K35" s="3">
        <f t="shared" si="4"/>
        <v>0</v>
      </c>
      <c r="L35" s="3" t="str">
        <f t="shared" si="1"/>
        <v>0</v>
      </c>
      <c r="M35" s="3" t="str">
        <f t="shared" si="5"/>
        <v>ไม่ผ่าน</v>
      </c>
    </row>
    <row r="36" spans="1:13" s="1" customFormat="1" ht="12.75" customHeight="1">
      <c r="A36" s="83">
        <v>32</v>
      </c>
      <c r="B36" s="106" t="s">
        <v>831</v>
      </c>
      <c r="C36" s="61" t="s">
        <v>41</v>
      </c>
      <c r="D36" s="20" t="s">
        <v>832</v>
      </c>
      <c r="E36" s="21" t="s">
        <v>833</v>
      </c>
      <c r="F36" s="10"/>
      <c r="G36" s="10"/>
      <c r="H36" s="10"/>
      <c r="I36" s="10"/>
      <c r="J36" s="10"/>
      <c r="K36" s="3">
        <f t="shared" si="4"/>
        <v>0</v>
      </c>
      <c r="L36" s="3" t="str">
        <f t="shared" si="1"/>
        <v>0</v>
      </c>
      <c r="M36" s="3" t="str">
        <f t="shared" si="5"/>
        <v>ไม่ผ่าน</v>
      </c>
    </row>
    <row r="37" spans="1:13" s="1" customFormat="1" ht="12.75" customHeight="1">
      <c r="A37" s="83">
        <v>33</v>
      </c>
      <c r="B37" s="106" t="s">
        <v>834</v>
      </c>
      <c r="C37" s="61" t="s">
        <v>41</v>
      </c>
      <c r="D37" s="20" t="s">
        <v>835</v>
      </c>
      <c r="E37" s="21" t="s">
        <v>836</v>
      </c>
      <c r="F37" s="10"/>
      <c r="G37" s="10"/>
      <c r="H37" s="10"/>
      <c r="I37" s="10"/>
      <c r="J37" s="10"/>
      <c r="K37" s="3">
        <f t="shared" si="4"/>
        <v>0</v>
      </c>
      <c r="L37" s="3" t="str">
        <f t="shared" si="1"/>
        <v>0</v>
      </c>
      <c r="M37" s="3" t="str">
        <f t="shared" si="5"/>
        <v>ไม่ผ่าน</v>
      </c>
    </row>
    <row r="38" spans="1:13" s="1" customFormat="1" ht="12.75" customHeight="1">
      <c r="A38" s="83">
        <v>34</v>
      </c>
      <c r="B38" s="106" t="s">
        <v>837</v>
      </c>
      <c r="C38" s="61" t="s">
        <v>41</v>
      </c>
      <c r="D38" s="20" t="s">
        <v>838</v>
      </c>
      <c r="E38" s="21" t="s">
        <v>839</v>
      </c>
      <c r="F38" s="10"/>
      <c r="G38" s="10"/>
      <c r="H38" s="10"/>
      <c r="I38" s="10"/>
      <c r="J38" s="10"/>
      <c r="K38" s="3">
        <f t="shared" si="4"/>
        <v>0</v>
      </c>
      <c r="L38" s="3" t="str">
        <f t="shared" si="1"/>
        <v>0</v>
      </c>
      <c r="M38" s="3" t="str">
        <f t="shared" si="5"/>
        <v>ไม่ผ่าน</v>
      </c>
    </row>
    <row r="39" spans="1:13" s="1" customFormat="1" ht="12.75" customHeight="1">
      <c r="A39" s="83">
        <v>35</v>
      </c>
      <c r="B39" s="106" t="s">
        <v>840</v>
      </c>
      <c r="C39" s="61" t="s">
        <v>41</v>
      </c>
      <c r="D39" s="20" t="s">
        <v>841</v>
      </c>
      <c r="E39" s="21" t="s">
        <v>842</v>
      </c>
      <c r="F39" s="10"/>
      <c r="G39" s="10"/>
      <c r="H39" s="10"/>
      <c r="I39" s="10"/>
      <c r="J39" s="10"/>
      <c r="K39" s="3">
        <f t="shared" si="4"/>
        <v>0</v>
      </c>
      <c r="L39" s="3" t="str">
        <f>IF(K39&lt;=3,"0",IF(K39&lt;=7,"1",IF(K39&lt;=11,"2",IF(K39&gt;=12,"3"))))</f>
        <v>0</v>
      </c>
      <c r="M39" s="3" t="str">
        <f>IF(K39&lt;=3,"ไม่ผ่าน",IF(K39&lt;=7,"ผ่าน",IF(K39&lt;=11,"ดี",IF(K39&gt;=12,"ดีเยี่ยม"))))</f>
        <v>ไม่ผ่าน</v>
      </c>
    </row>
    <row r="40" spans="1:13" s="1" customFormat="1" ht="12.75" customHeight="1">
      <c r="A40" s="83">
        <v>36</v>
      </c>
      <c r="B40" s="106" t="s">
        <v>843</v>
      </c>
      <c r="C40" s="61" t="s">
        <v>41</v>
      </c>
      <c r="D40" s="20" t="s">
        <v>844</v>
      </c>
      <c r="E40" s="21" t="s">
        <v>845</v>
      </c>
      <c r="F40" s="10"/>
      <c r="G40" s="10"/>
      <c r="H40" s="10"/>
      <c r="I40" s="10"/>
      <c r="J40" s="10"/>
      <c r="K40" s="3">
        <f t="shared" si="4"/>
        <v>0</v>
      </c>
      <c r="L40" s="3" t="str">
        <f t="shared" si="1"/>
        <v>0</v>
      </c>
      <c r="M40" s="3" t="str">
        <f>IF(K40&lt;=3,"ไม่ผ่าน",IF(K40&lt;=7,"ผ่าน",IF(K40&lt;=11,"ดี",IF(K40&gt;=12,"ดีเยี่ยม"))))</f>
        <v>ไม่ผ่าน</v>
      </c>
    </row>
    <row r="41" spans="1:13" s="1" customFormat="1" ht="12.75" customHeight="1">
      <c r="A41" s="83">
        <v>37</v>
      </c>
      <c r="B41" s="106" t="s">
        <v>846</v>
      </c>
      <c r="C41" s="61" t="s">
        <v>41</v>
      </c>
      <c r="D41" s="20" t="s">
        <v>847</v>
      </c>
      <c r="E41" s="21" t="s">
        <v>848</v>
      </c>
      <c r="F41" s="10"/>
      <c r="G41" s="10"/>
      <c r="H41" s="10"/>
      <c r="I41" s="10"/>
      <c r="J41" s="10"/>
      <c r="K41" s="3">
        <f>SUM(F41,G41,H41,I41,J41)</f>
        <v>0</v>
      </c>
      <c r="L41" s="3" t="str">
        <f t="shared" si="1"/>
        <v>0</v>
      </c>
      <c r="M41" s="3" t="str">
        <f>IF(K41&lt;=3,"ไม่ผ่าน",IF(K41&lt;=7,"ผ่าน",IF(K41&lt;=11,"ดี",IF(K41&gt;=12,"ดีเยี่ยม"))))</f>
        <v>ไม่ผ่าน</v>
      </c>
    </row>
    <row r="42" spans="1:13" s="1" customFormat="1" ht="12.75" customHeight="1">
      <c r="A42" s="83">
        <v>38</v>
      </c>
      <c r="B42" s="106" t="s">
        <v>849</v>
      </c>
      <c r="C42" s="61" t="s">
        <v>41</v>
      </c>
      <c r="D42" s="20" t="s">
        <v>850</v>
      </c>
      <c r="E42" s="21" t="s">
        <v>851</v>
      </c>
      <c r="F42" s="10"/>
      <c r="G42" s="10"/>
      <c r="H42" s="10"/>
      <c r="I42" s="10"/>
      <c r="J42" s="10"/>
      <c r="K42" s="3">
        <f>SUM(F42,G42,H42,I42,J42)</f>
        <v>0</v>
      </c>
      <c r="L42" s="3" t="str">
        <f t="shared" si="1"/>
        <v>0</v>
      </c>
      <c r="M42" s="3" t="str">
        <f>IF(K42&lt;=3,"ไม่ผ่าน",IF(K42&lt;=7,"ผ่าน",IF(K42&lt;=11,"ดี",IF(K42&gt;=12,"ดีเยี่ยม"))))</f>
        <v>ไม่ผ่าน</v>
      </c>
    </row>
    <row r="43" spans="1:13" s="1" customFormat="1" ht="15.75" customHeight="1">
      <c r="A43" s="101"/>
      <c r="B43" s="102"/>
      <c r="C43" s="107" t="s">
        <v>2</v>
      </c>
      <c r="D43" s="103"/>
      <c r="E43" s="103"/>
      <c r="F43" s="109">
        <f>COUNTIF(L5:L42,3)</f>
        <v>0</v>
      </c>
      <c r="G43" s="109">
        <f>COUNTIF(L5:L42,2)</f>
        <v>0</v>
      </c>
      <c r="H43" s="109">
        <f>COUNTIF(L5:L42,1)</f>
        <v>0</v>
      </c>
      <c r="I43" s="109">
        <f>COUNTIF(L5:L42,0)</f>
        <v>38</v>
      </c>
      <c r="J43" s="73"/>
      <c r="K43" s="104"/>
      <c r="L43" s="104"/>
      <c r="M43" s="104"/>
    </row>
    <row r="44" spans="3:14" s="1" customFormat="1" ht="21">
      <c r="C44" s="1" t="s">
        <v>13</v>
      </c>
      <c r="F44" s="5"/>
      <c r="G44" s="131">
        <f>(F43*100)/40</f>
        <v>0</v>
      </c>
      <c r="H44" s="131"/>
      <c r="I44" s="5"/>
      <c r="J44" s="5"/>
      <c r="K44" s="5" t="s">
        <v>18</v>
      </c>
      <c r="M44" s="100">
        <f>(H43*100)/40</f>
        <v>0</v>
      </c>
      <c r="N44" s="100"/>
    </row>
    <row r="45" spans="3:14" s="1" customFormat="1" ht="21">
      <c r="C45" s="1" t="s">
        <v>14</v>
      </c>
      <c r="F45" s="5"/>
      <c r="G45" s="131">
        <f>(G43*100)/40</f>
        <v>0</v>
      </c>
      <c r="H45" s="131"/>
      <c r="I45" s="5"/>
      <c r="J45" s="5"/>
      <c r="K45" s="5" t="s">
        <v>19</v>
      </c>
      <c r="M45" s="100">
        <f>(I43*100)/38</f>
        <v>100</v>
      </c>
      <c r="N45" s="100"/>
    </row>
    <row r="46" spans="3:20" s="1" customFormat="1" ht="21">
      <c r="C46" s="1" t="s">
        <v>15</v>
      </c>
      <c r="F46" s="5"/>
      <c r="G46" s="5"/>
      <c r="H46" s="5"/>
      <c r="I46" s="1" t="s">
        <v>20</v>
      </c>
      <c r="J46" s="5"/>
      <c r="Q46" s="5"/>
      <c r="R46" s="5"/>
      <c r="S46" s="5"/>
      <c r="T46" s="5"/>
    </row>
    <row r="47" spans="3:10" s="1" customFormat="1" ht="21">
      <c r="C47" s="1" t="s">
        <v>16</v>
      </c>
      <c r="F47" s="5"/>
      <c r="G47" s="5"/>
      <c r="H47" s="5"/>
      <c r="I47" s="1" t="s">
        <v>33</v>
      </c>
      <c r="J47" s="5"/>
    </row>
    <row r="48" spans="3:10" s="1" customFormat="1" ht="21">
      <c r="C48" s="1" t="s">
        <v>17</v>
      </c>
      <c r="F48" s="5"/>
      <c r="G48" s="5"/>
      <c r="H48" s="5"/>
      <c r="I48" s="1" t="s">
        <v>21</v>
      </c>
      <c r="J48" s="5"/>
    </row>
  </sheetData>
  <sheetProtection/>
  <mergeCells count="11">
    <mergeCell ref="G44:H44"/>
    <mergeCell ref="G45:H45"/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L42" sqref="L42"/>
    </sheetView>
  </sheetViews>
  <sheetFormatPr defaultColWidth="9.140625" defaultRowHeight="15"/>
  <cols>
    <col min="1" max="1" width="4.421875" style="0" customWidth="1"/>
    <col min="2" max="2" width="7.8515625" style="0" customWidth="1"/>
    <col min="3" max="3" width="6.421875" style="0" customWidth="1"/>
    <col min="4" max="4" width="9.8515625" style="0" customWidth="1"/>
    <col min="5" max="5" width="9.7109375" style="0" customWidth="1"/>
    <col min="6" max="10" width="3.7109375" style="0" customWidth="1"/>
    <col min="11" max="11" width="7.140625" style="0" customWidth="1"/>
    <col min="12" max="12" width="8.28125" style="0" customWidth="1"/>
    <col min="13" max="13" width="10.28125" style="0" customWidth="1"/>
  </cols>
  <sheetData>
    <row r="1" spans="1:13" s="1" customFormat="1" ht="21">
      <c r="A1" s="2"/>
      <c r="B1" s="2"/>
      <c r="C1" s="2"/>
      <c r="D1" s="2"/>
      <c r="E1" s="130" t="s">
        <v>2</v>
      </c>
      <c r="F1" s="130"/>
      <c r="G1" s="130"/>
      <c r="H1" s="130"/>
      <c r="I1" s="130"/>
      <c r="J1" s="130"/>
      <c r="K1" s="130"/>
      <c r="L1" s="130"/>
      <c r="M1" s="130"/>
    </row>
    <row r="2" spans="1:13" s="1" customFormat="1" ht="29.25" customHeight="1">
      <c r="A2" s="122" t="s">
        <v>32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s="1" customFormat="1" ht="15.75" customHeight="1">
      <c r="A3" s="120" t="s">
        <v>3</v>
      </c>
      <c r="B3" s="116" t="s">
        <v>4</v>
      </c>
      <c r="C3" s="110" t="s">
        <v>5</v>
      </c>
      <c r="D3" s="111"/>
      <c r="E3" s="112"/>
      <c r="F3" s="121" t="s">
        <v>1</v>
      </c>
      <c r="G3" s="121"/>
      <c r="H3" s="121"/>
      <c r="I3" s="121"/>
      <c r="J3" s="121"/>
      <c r="K3" s="118" t="s">
        <v>0</v>
      </c>
      <c r="L3" s="123" t="s">
        <v>11</v>
      </c>
      <c r="M3" s="123" t="s">
        <v>12</v>
      </c>
    </row>
    <row r="4" spans="1:13" s="1" customFormat="1" ht="54" customHeight="1">
      <c r="A4" s="120"/>
      <c r="B4" s="129"/>
      <c r="C4" s="126"/>
      <c r="D4" s="127"/>
      <c r="E4" s="12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9"/>
      <c r="L4" s="124"/>
      <c r="M4" s="125"/>
    </row>
    <row r="5" spans="1:13" s="12" customFormat="1" ht="12.75" customHeight="1">
      <c r="A5" s="62">
        <v>1</v>
      </c>
      <c r="B5" s="63" t="s">
        <v>852</v>
      </c>
      <c r="C5" s="64" t="s">
        <v>35</v>
      </c>
      <c r="D5" s="65" t="s">
        <v>853</v>
      </c>
      <c r="E5" s="66" t="s">
        <v>854</v>
      </c>
      <c r="F5" s="10"/>
      <c r="G5" s="10"/>
      <c r="H5" s="10"/>
      <c r="I5" s="10"/>
      <c r="J5" s="10"/>
      <c r="K5" s="11">
        <f aca="true" t="shared" si="0" ref="K5:K26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2" customFormat="1" ht="12.75" customHeight="1">
      <c r="A6" s="62">
        <v>2</v>
      </c>
      <c r="B6" s="63" t="s">
        <v>855</v>
      </c>
      <c r="C6" s="64" t="s">
        <v>35</v>
      </c>
      <c r="D6" s="65" t="s">
        <v>856</v>
      </c>
      <c r="E6" s="66" t="s">
        <v>857</v>
      </c>
      <c r="F6" s="10"/>
      <c r="G6" s="10"/>
      <c r="H6" s="10"/>
      <c r="I6" s="10"/>
      <c r="J6" s="10"/>
      <c r="K6" s="11">
        <f t="shared" si="0"/>
        <v>0</v>
      </c>
      <c r="L6" s="3" t="str">
        <f aca="true" t="shared" si="1" ref="L6:L30">IF(K6&lt;=3,"0",IF(K6&lt;=7,"1",IF(K6&lt;=11,"2",IF(K6&gt;=12,"3"))))</f>
        <v>0</v>
      </c>
      <c r="M6" s="3" t="str">
        <f aca="true" t="shared" si="2" ref="M6:M17">IF(K6&lt;=3,"ไม่ผ่าน",IF(K6&lt;=7,"ผ่าน",IF(K6&lt;=11,"ดี",IF(K6&gt;=12,"ดีเยี่ยม"))))</f>
        <v>ไม่ผ่าน</v>
      </c>
    </row>
    <row r="7" spans="1:13" s="12" customFormat="1" ht="12.75" customHeight="1">
      <c r="A7" s="62">
        <v>3</v>
      </c>
      <c r="B7" s="63" t="s">
        <v>858</v>
      </c>
      <c r="C7" s="64" t="s">
        <v>35</v>
      </c>
      <c r="D7" s="65" t="s">
        <v>859</v>
      </c>
      <c r="E7" s="66" t="s">
        <v>860</v>
      </c>
      <c r="F7" s="10"/>
      <c r="G7" s="10"/>
      <c r="H7" s="10"/>
      <c r="I7" s="10"/>
      <c r="J7" s="10"/>
      <c r="K7" s="11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2" customFormat="1" ht="12.75" customHeight="1">
      <c r="A8" s="62">
        <v>4</v>
      </c>
      <c r="B8" s="63" t="s">
        <v>861</v>
      </c>
      <c r="C8" s="64" t="s">
        <v>35</v>
      </c>
      <c r="D8" s="65" t="s">
        <v>862</v>
      </c>
      <c r="E8" s="66" t="s">
        <v>863</v>
      </c>
      <c r="F8" s="10"/>
      <c r="G8" s="10"/>
      <c r="H8" s="10"/>
      <c r="I8" s="10"/>
      <c r="J8" s="10"/>
      <c r="K8" s="11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2" customFormat="1" ht="12.75" customHeight="1">
      <c r="A9" s="62">
        <v>5</v>
      </c>
      <c r="B9" s="63" t="s">
        <v>864</v>
      </c>
      <c r="C9" s="64" t="s">
        <v>35</v>
      </c>
      <c r="D9" s="65" t="s">
        <v>865</v>
      </c>
      <c r="E9" s="66" t="s">
        <v>866</v>
      </c>
      <c r="F9" s="10"/>
      <c r="G9" s="10"/>
      <c r="H9" s="10"/>
      <c r="I9" s="10"/>
      <c r="J9" s="10"/>
      <c r="K9" s="11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2" customFormat="1" ht="12.75" customHeight="1">
      <c r="A10" s="62">
        <v>6</v>
      </c>
      <c r="B10" s="63" t="s">
        <v>867</v>
      </c>
      <c r="C10" s="64" t="s">
        <v>35</v>
      </c>
      <c r="D10" s="65" t="s">
        <v>868</v>
      </c>
      <c r="E10" s="66" t="s">
        <v>869</v>
      </c>
      <c r="F10" s="10"/>
      <c r="G10" s="10"/>
      <c r="H10" s="10"/>
      <c r="I10" s="10"/>
      <c r="J10" s="10"/>
      <c r="K10" s="11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2" customFormat="1" ht="12.75" customHeight="1">
      <c r="A11" s="67">
        <v>7</v>
      </c>
      <c r="B11" s="63" t="s">
        <v>870</v>
      </c>
      <c r="C11" s="64" t="s">
        <v>35</v>
      </c>
      <c r="D11" s="65" t="s">
        <v>871</v>
      </c>
      <c r="E11" s="66" t="s">
        <v>872</v>
      </c>
      <c r="F11" s="10"/>
      <c r="G11" s="10"/>
      <c r="H11" s="10"/>
      <c r="I11" s="10"/>
      <c r="J11" s="10"/>
      <c r="K11" s="11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2" customFormat="1" ht="12.75" customHeight="1">
      <c r="A12" s="62">
        <v>8</v>
      </c>
      <c r="B12" s="63" t="s">
        <v>873</v>
      </c>
      <c r="C12" s="64" t="s">
        <v>35</v>
      </c>
      <c r="D12" s="65" t="s">
        <v>874</v>
      </c>
      <c r="E12" s="66" t="s">
        <v>875</v>
      </c>
      <c r="F12" s="10"/>
      <c r="G12" s="10"/>
      <c r="H12" s="10"/>
      <c r="I12" s="10"/>
      <c r="J12" s="10"/>
      <c r="K12" s="11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2" customFormat="1" ht="12.75" customHeight="1">
      <c r="A13" s="68">
        <v>9</v>
      </c>
      <c r="B13" s="63" t="s">
        <v>876</v>
      </c>
      <c r="C13" s="64" t="s">
        <v>35</v>
      </c>
      <c r="D13" s="65" t="s">
        <v>877</v>
      </c>
      <c r="E13" s="66" t="s">
        <v>878</v>
      </c>
      <c r="F13" s="10"/>
      <c r="G13" s="10"/>
      <c r="H13" s="10"/>
      <c r="I13" s="10"/>
      <c r="J13" s="10"/>
      <c r="K13" s="11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2" customFormat="1" ht="12.75" customHeight="1">
      <c r="A14" s="62">
        <v>10</v>
      </c>
      <c r="B14" s="63" t="s">
        <v>879</v>
      </c>
      <c r="C14" s="64" t="s">
        <v>35</v>
      </c>
      <c r="D14" s="65" t="s">
        <v>880</v>
      </c>
      <c r="E14" s="66" t="s">
        <v>881</v>
      </c>
      <c r="F14" s="10"/>
      <c r="G14" s="10"/>
      <c r="H14" s="10"/>
      <c r="I14" s="10"/>
      <c r="J14" s="10"/>
      <c r="K14" s="11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2" customFormat="1" ht="12.75" customHeight="1">
      <c r="A15" s="62">
        <v>11</v>
      </c>
      <c r="B15" s="63" t="s">
        <v>882</v>
      </c>
      <c r="C15" s="64" t="s">
        <v>35</v>
      </c>
      <c r="D15" s="65" t="s">
        <v>883</v>
      </c>
      <c r="E15" s="66" t="s">
        <v>884</v>
      </c>
      <c r="F15" s="10"/>
      <c r="G15" s="10"/>
      <c r="H15" s="10"/>
      <c r="I15" s="10"/>
      <c r="J15" s="10"/>
      <c r="K15" s="11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2" customFormat="1" ht="12.75" customHeight="1">
      <c r="A16" s="62">
        <v>12</v>
      </c>
      <c r="B16" s="63" t="s">
        <v>885</v>
      </c>
      <c r="C16" s="64" t="s">
        <v>35</v>
      </c>
      <c r="D16" s="65" t="s">
        <v>886</v>
      </c>
      <c r="E16" s="66" t="s">
        <v>887</v>
      </c>
      <c r="F16" s="10"/>
      <c r="G16" s="10"/>
      <c r="H16" s="10"/>
      <c r="I16" s="10"/>
      <c r="J16" s="10"/>
      <c r="K16" s="11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2" customFormat="1" ht="12.75" customHeight="1">
      <c r="A17" s="62">
        <v>13</v>
      </c>
      <c r="B17" s="63" t="s">
        <v>888</v>
      </c>
      <c r="C17" s="64" t="s">
        <v>35</v>
      </c>
      <c r="D17" s="65" t="s">
        <v>889</v>
      </c>
      <c r="E17" s="66" t="s">
        <v>890</v>
      </c>
      <c r="F17" s="10"/>
      <c r="G17" s="10"/>
      <c r="H17" s="10"/>
      <c r="I17" s="10"/>
      <c r="J17" s="10"/>
      <c r="K17" s="11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12" customFormat="1" ht="12.75" customHeight="1">
      <c r="A18" s="62">
        <v>14</v>
      </c>
      <c r="B18" s="63" t="s">
        <v>891</v>
      </c>
      <c r="C18" s="64" t="s">
        <v>41</v>
      </c>
      <c r="D18" s="65" t="s">
        <v>892</v>
      </c>
      <c r="E18" s="66" t="s">
        <v>893</v>
      </c>
      <c r="F18" s="10"/>
      <c r="G18" s="10"/>
      <c r="H18" s="10"/>
      <c r="I18" s="10"/>
      <c r="J18" s="10"/>
      <c r="K18" s="11">
        <f t="shared" si="0"/>
        <v>0</v>
      </c>
      <c r="L18" s="3" t="str">
        <f>IF(K18&lt;=3,"0",IF(K18&lt;=7,"1",IF(K18&lt;=11,"2",IF(K18&gt;=12,"3"))))</f>
        <v>0</v>
      </c>
      <c r="M18" s="3" t="str">
        <f>IF(K18&lt;=3,"ไม่ผ่าน",IF(K18&lt;=7,"ผ่าน",IF(K18&lt;=11,"ดี",IF(K18&gt;=12,"ดีเยี่ยม"))))</f>
        <v>ไม่ผ่าน</v>
      </c>
    </row>
    <row r="19" spans="1:13" s="12" customFormat="1" ht="12.75" customHeight="1">
      <c r="A19" s="62">
        <v>15</v>
      </c>
      <c r="B19" s="63" t="s">
        <v>894</v>
      </c>
      <c r="C19" s="64" t="s">
        <v>41</v>
      </c>
      <c r="D19" s="65" t="s">
        <v>895</v>
      </c>
      <c r="E19" s="66" t="s">
        <v>745</v>
      </c>
      <c r="F19" s="10"/>
      <c r="G19" s="10"/>
      <c r="H19" s="10"/>
      <c r="I19" s="10"/>
      <c r="J19" s="10"/>
      <c r="K19" s="11">
        <f t="shared" si="0"/>
        <v>0</v>
      </c>
      <c r="L19" s="3" t="str">
        <f t="shared" si="1"/>
        <v>0</v>
      </c>
      <c r="M19" s="3" t="str">
        <f aca="true" t="shared" si="3" ref="M19:M30">IF(K19&lt;=3,"ไม่ผ่าน",IF(K19&lt;=7,"ผ่าน",IF(K19&lt;=11,"ดี",IF(K19&gt;=12,"ดีเยี่ยม"))))</f>
        <v>ไม่ผ่าน</v>
      </c>
    </row>
    <row r="20" spans="1:13" s="12" customFormat="1" ht="12.75" customHeight="1">
      <c r="A20" s="62">
        <v>16</v>
      </c>
      <c r="B20" s="63" t="s">
        <v>896</v>
      </c>
      <c r="C20" s="64" t="s">
        <v>41</v>
      </c>
      <c r="D20" s="65" t="s">
        <v>897</v>
      </c>
      <c r="E20" s="66" t="s">
        <v>898</v>
      </c>
      <c r="F20" s="10"/>
      <c r="G20" s="10"/>
      <c r="H20" s="10"/>
      <c r="I20" s="10"/>
      <c r="J20" s="10"/>
      <c r="K20" s="11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2" customFormat="1" ht="12.75" customHeight="1">
      <c r="A21" s="62">
        <v>17</v>
      </c>
      <c r="B21" s="63" t="s">
        <v>899</v>
      </c>
      <c r="C21" s="64" t="s">
        <v>41</v>
      </c>
      <c r="D21" s="65" t="s">
        <v>900</v>
      </c>
      <c r="E21" s="66" t="s">
        <v>901</v>
      </c>
      <c r="F21" s="10"/>
      <c r="G21" s="10"/>
      <c r="H21" s="10"/>
      <c r="I21" s="10"/>
      <c r="J21" s="10"/>
      <c r="K21" s="11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2" customFormat="1" ht="12.75" customHeight="1">
      <c r="A22" s="62">
        <v>18</v>
      </c>
      <c r="B22" s="63" t="s">
        <v>902</v>
      </c>
      <c r="C22" s="64" t="s">
        <v>41</v>
      </c>
      <c r="D22" s="65" t="s">
        <v>903</v>
      </c>
      <c r="E22" s="66" t="s">
        <v>273</v>
      </c>
      <c r="F22" s="10"/>
      <c r="G22" s="10"/>
      <c r="H22" s="10"/>
      <c r="I22" s="10"/>
      <c r="J22" s="10"/>
      <c r="K22" s="11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2" customFormat="1" ht="12.75" customHeight="1">
      <c r="A23" s="62">
        <v>19</v>
      </c>
      <c r="B23" s="63" t="s">
        <v>904</v>
      </c>
      <c r="C23" s="64" t="s">
        <v>41</v>
      </c>
      <c r="D23" s="65" t="s">
        <v>905</v>
      </c>
      <c r="E23" s="66" t="s">
        <v>906</v>
      </c>
      <c r="F23" s="10"/>
      <c r="G23" s="10"/>
      <c r="H23" s="10"/>
      <c r="I23" s="10"/>
      <c r="J23" s="10"/>
      <c r="K23" s="11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2" customFormat="1" ht="12.75" customHeight="1">
      <c r="A24" s="62">
        <v>20</v>
      </c>
      <c r="B24" s="69" t="s">
        <v>907</v>
      </c>
      <c r="C24" s="64" t="s">
        <v>41</v>
      </c>
      <c r="D24" s="65" t="s">
        <v>908</v>
      </c>
      <c r="E24" s="66" t="s">
        <v>909</v>
      </c>
      <c r="F24" s="10"/>
      <c r="G24" s="10"/>
      <c r="H24" s="10"/>
      <c r="I24" s="10"/>
      <c r="J24" s="10"/>
      <c r="K24" s="11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2" customFormat="1" ht="12.75" customHeight="1">
      <c r="A25" s="62">
        <v>21</v>
      </c>
      <c r="B25" s="69" t="s">
        <v>910</v>
      </c>
      <c r="C25" s="64" t="s">
        <v>41</v>
      </c>
      <c r="D25" s="65" t="s">
        <v>911</v>
      </c>
      <c r="E25" s="66" t="s">
        <v>912</v>
      </c>
      <c r="F25" s="10"/>
      <c r="G25" s="10"/>
      <c r="H25" s="10"/>
      <c r="I25" s="10"/>
      <c r="J25" s="10"/>
      <c r="K25" s="11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2" customFormat="1" ht="12.75" customHeight="1">
      <c r="A26" s="62">
        <v>22</v>
      </c>
      <c r="B26" s="69" t="s">
        <v>913</v>
      </c>
      <c r="C26" s="64" t="s">
        <v>41</v>
      </c>
      <c r="D26" s="65" t="s">
        <v>914</v>
      </c>
      <c r="E26" s="66" t="s">
        <v>915</v>
      </c>
      <c r="F26" s="10"/>
      <c r="G26" s="10"/>
      <c r="H26" s="10"/>
      <c r="I26" s="10"/>
      <c r="J26" s="10"/>
      <c r="K26" s="11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2" customFormat="1" ht="12.75" customHeight="1">
      <c r="A27" s="62">
        <v>23</v>
      </c>
      <c r="B27" s="69" t="s">
        <v>916</v>
      </c>
      <c r="C27" s="133" t="s">
        <v>41</v>
      </c>
      <c r="D27" s="134" t="s">
        <v>917</v>
      </c>
      <c r="E27" s="66" t="s">
        <v>918</v>
      </c>
      <c r="F27" s="10"/>
      <c r="G27" s="10"/>
      <c r="H27" s="10"/>
      <c r="I27" s="10"/>
      <c r="J27" s="10"/>
      <c r="K27" s="11">
        <f>SUM(F27,G27,H27,I27,J27)</f>
        <v>0</v>
      </c>
      <c r="L27" s="3" t="str">
        <f>IF(K27&lt;=3,"0",IF(K27&lt;=7,"1",IF(K27&lt;=11,"2",IF(K27&gt;=12,"3"))))</f>
        <v>0</v>
      </c>
      <c r="M27" s="3" t="str">
        <f>IF(K27&lt;=3,"ไม่ผ่าน",IF(K27&lt;=7,"ผ่าน",IF(K27&lt;=11,"ดี",IF(K27&gt;=12,"ดีเยี่ยม"))))</f>
        <v>ไม่ผ่าน</v>
      </c>
    </row>
    <row r="28" spans="1:13" s="12" customFormat="1" ht="12.75" customHeight="1">
      <c r="A28" s="62">
        <v>24</v>
      </c>
      <c r="B28" s="69" t="s">
        <v>919</v>
      </c>
      <c r="C28" s="137" t="s">
        <v>41</v>
      </c>
      <c r="D28" s="137" t="s">
        <v>920</v>
      </c>
      <c r="E28" s="66" t="s">
        <v>612</v>
      </c>
      <c r="F28" s="10"/>
      <c r="G28" s="10"/>
      <c r="H28" s="10"/>
      <c r="I28" s="10"/>
      <c r="J28" s="10"/>
      <c r="K28" s="11">
        <f>SUM(F28,G28,H28,I28,J28)</f>
        <v>0</v>
      </c>
      <c r="L28" s="3" t="str">
        <f>IF(K28&lt;=3,"0",IF(K28&lt;=7,"1",IF(K28&lt;=11,"2",IF(K28&gt;=12,"3"))))</f>
        <v>0</v>
      </c>
      <c r="M28" s="3" t="str">
        <f>IF(K28&lt;=3,"ไม่ผ่าน",IF(K28&lt;=7,"ผ่าน",IF(K28&lt;=11,"ดี",IF(K28&gt;=12,"ดีเยี่ยม"))))</f>
        <v>ไม่ผ่าน</v>
      </c>
    </row>
    <row r="29" spans="1:13" s="12" customFormat="1" ht="12.75" customHeight="1">
      <c r="A29" s="62">
        <v>25</v>
      </c>
      <c r="B29" s="69" t="s">
        <v>744</v>
      </c>
      <c r="C29" s="135" t="s">
        <v>35</v>
      </c>
      <c r="D29" s="136" t="s">
        <v>921</v>
      </c>
      <c r="E29" s="66" t="s">
        <v>745</v>
      </c>
      <c r="F29" s="10"/>
      <c r="G29" s="10"/>
      <c r="H29" s="10"/>
      <c r="I29" s="10"/>
      <c r="J29" s="10"/>
      <c r="K29" s="11">
        <f>SUM(F29,G29,H29,I29,J29)</f>
        <v>0</v>
      </c>
      <c r="L29" s="3" t="str">
        <f t="shared" si="1"/>
        <v>0</v>
      </c>
      <c r="M29" s="3" t="str">
        <f t="shared" si="3"/>
        <v>ไม่ผ่าน</v>
      </c>
    </row>
    <row r="30" spans="1:13" s="12" customFormat="1" ht="12.75" customHeight="1">
      <c r="A30" s="62">
        <v>26</v>
      </c>
      <c r="B30" s="69" t="s">
        <v>752</v>
      </c>
      <c r="C30" s="69" t="s">
        <v>35</v>
      </c>
      <c r="D30" s="69" t="s">
        <v>871</v>
      </c>
      <c r="E30" s="69" t="s">
        <v>753</v>
      </c>
      <c r="F30" s="10"/>
      <c r="G30" s="10"/>
      <c r="H30" s="10"/>
      <c r="I30" s="10"/>
      <c r="J30" s="10"/>
      <c r="K30" s="11">
        <f>SUM(F30,G30,H30,I30,J30)</f>
        <v>0</v>
      </c>
      <c r="L30" s="3" t="str">
        <f t="shared" si="1"/>
        <v>0</v>
      </c>
      <c r="M30" s="3" t="str">
        <f t="shared" si="3"/>
        <v>ไม่ผ่าน</v>
      </c>
    </row>
    <row r="31" spans="1:13" s="12" customFormat="1" ht="12.75" customHeight="1">
      <c r="A31" s="70"/>
      <c r="B31" s="70"/>
      <c r="C31" s="70"/>
      <c r="D31" s="71"/>
      <c r="E31" s="72"/>
      <c r="F31" s="73"/>
      <c r="G31" s="73"/>
      <c r="H31" s="73"/>
      <c r="I31" s="73"/>
      <c r="J31" s="73"/>
      <c r="K31" s="74"/>
      <c r="L31" s="74"/>
      <c r="M31" s="74"/>
    </row>
    <row r="32" spans="3:10" s="12" customFormat="1" ht="15.75" customHeight="1">
      <c r="C32" s="12" t="s">
        <v>2</v>
      </c>
      <c r="F32" s="109">
        <f>COUNTIF(L5:L30,3)</f>
        <v>0</v>
      </c>
      <c r="G32" s="109">
        <f>COUNTIF(L5:L30,2)</f>
        <v>0</v>
      </c>
      <c r="H32" s="109">
        <f>COUNTIF(L5:L30,1)</f>
        <v>0</v>
      </c>
      <c r="I32" s="109">
        <f>COUNTIF(L5:L30,0)</f>
        <v>26</v>
      </c>
      <c r="J32" s="13"/>
    </row>
    <row r="33" spans="3:14" s="12" customFormat="1" ht="15.75" customHeight="1">
      <c r="C33" s="14" t="s">
        <v>13</v>
      </c>
      <c r="E33" s="14"/>
      <c r="F33" s="131">
        <f>(F32*100)/24</f>
        <v>0</v>
      </c>
      <c r="G33" s="131"/>
      <c r="H33" s="13"/>
      <c r="I33" s="13"/>
      <c r="J33" s="13"/>
      <c r="K33" s="13" t="s">
        <v>18</v>
      </c>
      <c r="M33" s="100">
        <f>(H32*100)/24</f>
        <v>0</v>
      </c>
      <c r="N33" s="100"/>
    </row>
    <row r="34" spans="3:14" s="12" customFormat="1" ht="15.75" customHeight="1">
      <c r="C34" s="14" t="s">
        <v>14</v>
      </c>
      <c r="E34" s="14"/>
      <c r="F34" s="131">
        <f>(G32*100)/24</f>
        <v>0</v>
      </c>
      <c r="G34" s="131"/>
      <c r="H34" s="13"/>
      <c r="I34" s="13"/>
      <c r="J34" s="13"/>
      <c r="K34" s="13" t="s">
        <v>19</v>
      </c>
      <c r="M34" s="100">
        <f>(I32*100)/26</f>
        <v>100</v>
      </c>
      <c r="N34" s="100"/>
    </row>
    <row r="35" spans="3:10" s="12" customFormat="1" ht="15.75" customHeight="1">
      <c r="C35" s="12" t="s">
        <v>15</v>
      </c>
      <c r="F35" s="13"/>
      <c r="G35" s="13"/>
      <c r="H35" s="13"/>
      <c r="I35" s="12" t="s">
        <v>20</v>
      </c>
      <c r="J35" s="13"/>
    </row>
    <row r="36" spans="3:10" s="1" customFormat="1" ht="21">
      <c r="C36" s="1" t="s">
        <v>16</v>
      </c>
      <c r="F36" s="5"/>
      <c r="G36" s="5"/>
      <c r="H36" s="5"/>
      <c r="I36" s="1" t="s">
        <v>33</v>
      </c>
      <c r="J36" s="5"/>
    </row>
    <row r="37" spans="3:10" s="12" customFormat="1" ht="15.75" customHeight="1">
      <c r="C37" s="12" t="s">
        <v>17</v>
      </c>
      <c r="F37" s="13"/>
      <c r="G37" s="13"/>
      <c r="H37" s="13"/>
      <c r="I37" s="12" t="s">
        <v>21</v>
      </c>
      <c r="J37" s="13"/>
    </row>
  </sheetData>
  <sheetProtection/>
  <mergeCells count="11">
    <mergeCell ref="F33:G33"/>
    <mergeCell ref="F34:G34"/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4">
      <selection activeCell="E20" sqref="E20"/>
    </sheetView>
  </sheetViews>
  <sheetFormatPr defaultColWidth="9.140625" defaultRowHeight="15"/>
  <cols>
    <col min="1" max="1" width="3.421875" style="0" customWidth="1"/>
    <col min="2" max="2" width="7.8515625" style="0" customWidth="1"/>
    <col min="3" max="3" width="7.421875" style="0" customWidth="1"/>
    <col min="5" max="5" width="10.7109375" style="0" customWidth="1"/>
    <col min="6" max="10" width="3.7109375" style="0" customWidth="1"/>
    <col min="11" max="11" width="8.140625" style="0" customWidth="1"/>
    <col min="12" max="12" width="8.421875" style="0" customWidth="1"/>
    <col min="13" max="13" width="8.8515625" style="0" customWidth="1"/>
  </cols>
  <sheetData>
    <row r="1" spans="1:13" s="1" customFormat="1" ht="21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29.25" customHeight="1">
      <c r="A2" s="122" t="s">
        <v>22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s="1" customFormat="1" ht="21" customHeight="1">
      <c r="A3" s="120" t="s">
        <v>3</v>
      </c>
      <c r="B3" s="116" t="s">
        <v>4</v>
      </c>
      <c r="C3" s="110" t="s">
        <v>5</v>
      </c>
      <c r="D3" s="111"/>
      <c r="E3" s="112"/>
      <c r="F3" s="121" t="s">
        <v>1</v>
      </c>
      <c r="G3" s="121"/>
      <c r="H3" s="121"/>
      <c r="I3" s="121"/>
      <c r="J3" s="121"/>
      <c r="K3" s="118" t="s">
        <v>0</v>
      </c>
      <c r="L3" s="123" t="s">
        <v>11</v>
      </c>
      <c r="M3" s="123" t="s">
        <v>12</v>
      </c>
    </row>
    <row r="4" spans="1:13" s="1" customFormat="1" ht="51" customHeight="1">
      <c r="A4" s="120"/>
      <c r="B4" s="129"/>
      <c r="C4" s="126"/>
      <c r="D4" s="127"/>
      <c r="E4" s="12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9"/>
      <c r="L4" s="124"/>
      <c r="M4" s="125"/>
    </row>
    <row r="5" spans="1:13" s="9" customFormat="1" ht="13.5" customHeight="1">
      <c r="A5" s="62">
        <v>1</v>
      </c>
      <c r="B5" s="75" t="s">
        <v>92</v>
      </c>
      <c r="C5" s="76" t="s">
        <v>35</v>
      </c>
      <c r="D5" s="65" t="s">
        <v>93</v>
      </c>
      <c r="E5" s="66" t="s">
        <v>94</v>
      </c>
      <c r="F5" s="7"/>
      <c r="G5" s="7"/>
      <c r="H5" s="7"/>
      <c r="I5" s="7"/>
      <c r="J5" s="7"/>
      <c r="K5" s="8">
        <f aca="true" t="shared" si="0" ref="K5:K24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9" customFormat="1" ht="13.5" customHeight="1">
      <c r="A6" s="62">
        <v>2</v>
      </c>
      <c r="B6" s="75" t="s">
        <v>95</v>
      </c>
      <c r="C6" s="76" t="s">
        <v>35</v>
      </c>
      <c r="D6" s="65" t="s">
        <v>96</v>
      </c>
      <c r="E6" s="66" t="s">
        <v>97</v>
      </c>
      <c r="F6" s="7"/>
      <c r="G6" s="7"/>
      <c r="H6" s="7"/>
      <c r="I6" s="7"/>
      <c r="J6" s="7"/>
      <c r="K6" s="8">
        <f t="shared" si="0"/>
        <v>0</v>
      </c>
      <c r="L6" s="3" t="str">
        <f aca="true" t="shared" si="1" ref="L6:L24">IF(K6&lt;=3,"0",IF(K6&lt;=7,"1",IF(K6&lt;=11,"2",IF(K6&gt;=12,"3"))))</f>
        <v>0</v>
      </c>
      <c r="M6" s="3" t="str">
        <f aca="true" t="shared" si="2" ref="M6:M16">IF(K6&lt;=3,"ไม่ผ่าน",IF(K6&lt;=7,"ผ่าน",IF(K6&lt;=11,"ดี",IF(K6&gt;=12,"ดีเยี่ยม"))))</f>
        <v>ไม่ผ่าน</v>
      </c>
    </row>
    <row r="7" spans="1:13" s="9" customFormat="1" ht="13.5" customHeight="1">
      <c r="A7" s="62">
        <v>3</v>
      </c>
      <c r="B7" s="75" t="s">
        <v>98</v>
      </c>
      <c r="C7" s="76" t="s">
        <v>35</v>
      </c>
      <c r="D7" s="65" t="s">
        <v>99</v>
      </c>
      <c r="E7" s="66" t="s">
        <v>100</v>
      </c>
      <c r="F7" s="7"/>
      <c r="G7" s="7"/>
      <c r="H7" s="7"/>
      <c r="I7" s="7"/>
      <c r="J7" s="7"/>
      <c r="K7" s="8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9" customFormat="1" ht="13.5" customHeight="1">
      <c r="A8" s="62">
        <v>4</v>
      </c>
      <c r="B8" s="75" t="s">
        <v>101</v>
      </c>
      <c r="C8" s="76" t="s">
        <v>35</v>
      </c>
      <c r="D8" s="65" t="s">
        <v>102</v>
      </c>
      <c r="E8" s="66" t="s">
        <v>103</v>
      </c>
      <c r="F8" s="7"/>
      <c r="G8" s="7"/>
      <c r="H8" s="7"/>
      <c r="I8" s="7"/>
      <c r="J8" s="7"/>
      <c r="K8" s="8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9" customFormat="1" ht="13.5" customHeight="1">
      <c r="A9" s="62">
        <v>5</v>
      </c>
      <c r="B9" s="75" t="s">
        <v>104</v>
      </c>
      <c r="C9" s="76" t="s">
        <v>35</v>
      </c>
      <c r="D9" s="65" t="s">
        <v>105</v>
      </c>
      <c r="E9" s="66" t="s">
        <v>106</v>
      </c>
      <c r="F9" s="7"/>
      <c r="G9" s="7"/>
      <c r="H9" s="7"/>
      <c r="I9" s="7"/>
      <c r="J9" s="7"/>
      <c r="K9" s="8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9" customFormat="1" ht="13.5" customHeight="1">
      <c r="A10" s="62">
        <v>6</v>
      </c>
      <c r="B10" s="75" t="s">
        <v>107</v>
      </c>
      <c r="C10" s="76" t="s">
        <v>35</v>
      </c>
      <c r="D10" s="65" t="s">
        <v>108</v>
      </c>
      <c r="E10" s="66" t="s">
        <v>109</v>
      </c>
      <c r="F10" s="7"/>
      <c r="G10" s="7"/>
      <c r="H10" s="7"/>
      <c r="I10" s="7"/>
      <c r="J10" s="7"/>
      <c r="K10" s="8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9" customFormat="1" ht="13.5" customHeight="1">
      <c r="A11" s="62">
        <v>7</v>
      </c>
      <c r="B11" s="75" t="s">
        <v>110</v>
      </c>
      <c r="C11" s="76" t="s">
        <v>35</v>
      </c>
      <c r="D11" s="65" t="s">
        <v>111</v>
      </c>
      <c r="E11" s="66" t="s">
        <v>112</v>
      </c>
      <c r="F11" s="7"/>
      <c r="G11" s="7"/>
      <c r="H11" s="7"/>
      <c r="I11" s="7"/>
      <c r="J11" s="7"/>
      <c r="K11" s="8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9" customFormat="1" ht="13.5" customHeight="1">
      <c r="A12" s="62">
        <v>8</v>
      </c>
      <c r="B12" s="75" t="s">
        <v>113</v>
      </c>
      <c r="C12" s="76" t="s">
        <v>35</v>
      </c>
      <c r="D12" s="65" t="s">
        <v>114</v>
      </c>
      <c r="E12" s="66" t="s">
        <v>115</v>
      </c>
      <c r="F12" s="7"/>
      <c r="G12" s="7"/>
      <c r="H12" s="7"/>
      <c r="I12" s="7"/>
      <c r="J12" s="7"/>
      <c r="K12" s="8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9" customFormat="1" ht="13.5" customHeight="1">
      <c r="A13" s="68">
        <v>9</v>
      </c>
      <c r="B13" s="75" t="s">
        <v>116</v>
      </c>
      <c r="C13" s="76" t="s">
        <v>35</v>
      </c>
      <c r="D13" s="65" t="s">
        <v>117</v>
      </c>
      <c r="E13" s="66" t="s">
        <v>118</v>
      </c>
      <c r="F13" s="7"/>
      <c r="G13" s="7"/>
      <c r="H13" s="7"/>
      <c r="I13" s="7"/>
      <c r="J13" s="7"/>
      <c r="K13" s="8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9" customFormat="1" ht="13.5" customHeight="1">
      <c r="A14" s="62">
        <v>10</v>
      </c>
      <c r="B14" s="75" t="s">
        <v>119</v>
      </c>
      <c r="C14" s="76" t="s">
        <v>35</v>
      </c>
      <c r="D14" s="65" t="s">
        <v>120</v>
      </c>
      <c r="E14" s="66" t="s">
        <v>121</v>
      </c>
      <c r="F14" s="7"/>
      <c r="G14" s="7"/>
      <c r="H14" s="7"/>
      <c r="I14" s="7"/>
      <c r="J14" s="7"/>
      <c r="K14" s="8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9" customFormat="1" ht="13.5" customHeight="1">
      <c r="A15" s="62">
        <v>11</v>
      </c>
      <c r="B15" s="75" t="s">
        <v>122</v>
      </c>
      <c r="C15" s="76" t="s">
        <v>35</v>
      </c>
      <c r="D15" s="65" t="s">
        <v>123</v>
      </c>
      <c r="E15" s="66" t="s">
        <v>124</v>
      </c>
      <c r="F15" s="7"/>
      <c r="G15" s="7"/>
      <c r="H15" s="7"/>
      <c r="I15" s="7"/>
      <c r="J15" s="7"/>
      <c r="K15" s="8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9" customFormat="1" ht="13.5" customHeight="1">
      <c r="A16" s="62">
        <v>12</v>
      </c>
      <c r="B16" s="75" t="s">
        <v>125</v>
      </c>
      <c r="C16" s="76" t="s">
        <v>35</v>
      </c>
      <c r="D16" s="65" t="s">
        <v>126</v>
      </c>
      <c r="E16" s="66" t="s">
        <v>127</v>
      </c>
      <c r="F16" s="7"/>
      <c r="G16" s="7"/>
      <c r="H16" s="7"/>
      <c r="I16" s="7"/>
      <c r="J16" s="7"/>
      <c r="K16" s="8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9" customFormat="1" ht="13.5" customHeight="1">
      <c r="A17" s="62">
        <v>13</v>
      </c>
      <c r="B17" s="75" t="s">
        <v>128</v>
      </c>
      <c r="C17" s="76" t="s">
        <v>35</v>
      </c>
      <c r="D17" s="65" t="s">
        <v>129</v>
      </c>
      <c r="E17" s="66" t="s">
        <v>130</v>
      </c>
      <c r="F17" s="7"/>
      <c r="G17" s="7"/>
      <c r="H17" s="7"/>
      <c r="I17" s="7"/>
      <c r="J17" s="7"/>
      <c r="K17" s="8">
        <f t="shared" si="0"/>
        <v>0</v>
      </c>
      <c r="L17" s="3" t="str">
        <f>IF(K17&lt;=3,"0",IF(K17&lt;=7,"1",IF(K17&lt;=11,"2",IF(K17&gt;=12,"3"))))</f>
        <v>0</v>
      </c>
      <c r="M17" s="3" t="str">
        <f>IF(K17&lt;=3,"ไม่ผ่าน",IF(K17&lt;=7,"ผ่าน",IF(K17&lt;=11,"ดี",IF(K17&gt;=12,"ดีเยี่ยม"))))</f>
        <v>ไม่ผ่าน</v>
      </c>
    </row>
    <row r="18" spans="1:13" s="9" customFormat="1" ht="13.5" customHeight="1">
      <c r="A18" s="62">
        <v>14</v>
      </c>
      <c r="B18" s="75" t="s">
        <v>131</v>
      </c>
      <c r="C18" s="76" t="s">
        <v>41</v>
      </c>
      <c r="D18" s="65" t="s">
        <v>132</v>
      </c>
      <c r="E18" s="66" t="s">
        <v>133</v>
      </c>
      <c r="F18" s="7"/>
      <c r="G18" s="7"/>
      <c r="H18" s="7"/>
      <c r="I18" s="7"/>
      <c r="J18" s="7"/>
      <c r="K18" s="8">
        <f t="shared" si="0"/>
        <v>0</v>
      </c>
      <c r="L18" s="3" t="str">
        <f t="shared" si="1"/>
        <v>0</v>
      </c>
      <c r="M18" s="3" t="str">
        <f aca="true" t="shared" si="3" ref="M18:M24">IF(K18&lt;=3,"ไม่ผ่าน",IF(K18&lt;=7,"ผ่าน",IF(K18&lt;=11,"ดี",IF(K18&gt;=12,"ดีเยี่ยม"))))</f>
        <v>ไม่ผ่าน</v>
      </c>
    </row>
    <row r="19" spans="1:13" s="9" customFormat="1" ht="13.5" customHeight="1">
      <c r="A19" s="62">
        <v>15</v>
      </c>
      <c r="B19" s="75" t="s">
        <v>134</v>
      </c>
      <c r="C19" s="76" t="s">
        <v>41</v>
      </c>
      <c r="D19" s="65" t="s">
        <v>135</v>
      </c>
      <c r="E19" s="66" t="s">
        <v>136</v>
      </c>
      <c r="F19" s="7"/>
      <c r="G19" s="7"/>
      <c r="H19" s="7"/>
      <c r="I19" s="7"/>
      <c r="J19" s="7"/>
      <c r="K19" s="8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9" customFormat="1" ht="13.5" customHeight="1">
      <c r="A20" s="62">
        <v>16</v>
      </c>
      <c r="B20" s="75" t="s">
        <v>137</v>
      </c>
      <c r="C20" s="76" t="s">
        <v>41</v>
      </c>
      <c r="D20" s="65" t="s">
        <v>138</v>
      </c>
      <c r="E20" s="66" t="s">
        <v>139</v>
      </c>
      <c r="F20" s="7"/>
      <c r="G20" s="7"/>
      <c r="H20" s="7"/>
      <c r="I20" s="7"/>
      <c r="J20" s="7"/>
      <c r="K20" s="8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9" customFormat="1" ht="13.5" customHeight="1">
      <c r="A21" s="62">
        <v>17</v>
      </c>
      <c r="B21" s="75" t="s">
        <v>140</v>
      </c>
      <c r="C21" s="64" t="s">
        <v>41</v>
      </c>
      <c r="D21" s="65" t="s">
        <v>141</v>
      </c>
      <c r="E21" s="66" t="s">
        <v>142</v>
      </c>
      <c r="F21" s="7"/>
      <c r="G21" s="7"/>
      <c r="H21" s="7"/>
      <c r="I21" s="7"/>
      <c r="J21" s="7"/>
      <c r="K21" s="8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9" customFormat="1" ht="13.5" customHeight="1">
      <c r="A22" s="62">
        <v>18</v>
      </c>
      <c r="B22" s="75" t="s">
        <v>143</v>
      </c>
      <c r="C22" s="64" t="s">
        <v>41</v>
      </c>
      <c r="D22" s="65" t="s">
        <v>144</v>
      </c>
      <c r="E22" s="66" t="s">
        <v>145</v>
      </c>
      <c r="F22" s="7"/>
      <c r="G22" s="7"/>
      <c r="H22" s="7"/>
      <c r="I22" s="7"/>
      <c r="J22" s="7"/>
      <c r="K22" s="8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9" customFormat="1" ht="13.5" customHeight="1">
      <c r="A23" s="62">
        <v>19</v>
      </c>
      <c r="B23" s="75" t="s">
        <v>146</v>
      </c>
      <c r="C23" s="64" t="s">
        <v>41</v>
      </c>
      <c r="D23" s="65" t="s">
        <v>147</v>
      </c>
      <c r="E23" s="66" t="s">
        <v>148</v>
      </c>
      <c r="F23" s="7"/>
      <c r="G23" s="7"/>
      <c r="H23" s="7"/>
      <c r="I23" s="7"/>
      <c r="J23" s="7"/>
      <c r="K23" s="8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9" customFormat="1" ht="13.5" customHeight="1">
      <c r="A24" s="62">
        <v>20</v>
      </c>
      <c r="B24" s="75" t="s">
        <v>149</v>
      </c>
      <c r="C24" s="64" t="s">
        <v>41</v>
      </c>
      <c r="D24" s="65" t="s">
        <v>150</v>
      </c>
      <c r="E24" s="66" t="s">
        <v>151</v>
      </c>
      <c r="F24" s="7"/>
      <c r="G24" s="7"/>
      <c r="H24" s="7"/>
      <c r="I24" s="7"/>
      <c r="J24" s="7"/>
      <c r="K24" s="8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3:10" s="1" customFormat="1" ht="21">
      <c r="C25" s="1" t="s">
        <v>2</v>
      </c>
      <c r="F25" s="109">
        <f>COUNTIF(L5:L24,3)</f>
        <v>0</v>
      </c>
      <c r="G25" s="109">
        <f>COUNTIF(L5:L24,2)</f>
        <v>0</v>
      </c>
      <c r="H25" s="109">
        <f>COUNTIF(L5:L24,1)</f>
        <v>0</v>
      </c>
      <c r="I25" s="109">
        <f>COUNTIF(L5:L24,0)</f>
        <v>20</v>
      </c>
      <c r="J25" s="5"/>
    </row>
    <row r="26" spans="3:13" s="1" customFormat="1" ht="21">
      <c r="C26" s="1" t="s">
        <v>13</v>
      </c>
      <c r="F26" s="5"/>
      <c r="G26" s="108">
        <f>(F25*100)/20</f>
        <v>0</v>
      </c>
      <c r="H26" s="5"/>
      <c r="I26" s="5"/>
      <c r="J26" s="5"/>
      <c r="K26" s="5" t="s">
        <v>18</v>
      </c>
      <c r="M26" s="98">
        <f>(H25*100)/20</f>
        <v>0</v>
      </c>
    </row>
    <row r="27" spans="3:13" s="1" customFormat="1" ht="21">
      <c r="C27" s="1" t="s">
        <v>14</v>
      </c>
      <c r="F27" s="5"/>
      <c r="G27" s="98">
        <f>(G25*100)/20</f>
        <v>0</v>
      </c>
      <c r="H27" s="5"/>
      <c r="I27" s="5"/>
      <c r="J27" s="5"/>
      <c r="K27" s="5" t="s">
        <v>19</v>
      </c>
      <c r="M27" s="98">
        <f>(I25*100)/20</f>
        <v>100</v>
      </c>
    </row>
    <row r="28" spans="3:10" s="1" customFormat="1" ht="21">
      <c r="C28" s="1" t="s">
        <v>15</v>
      </c>
      <c r="F28" s="5"/>
      <c r="G28" s="5"/>
      <c r="H28" s="5"/>
      <c r="I28" s="1" t="s">
        <v>20</v>
      </c>
      <c r="J28" s="5"/>
    </row>
    <row r="29" spans="3:10" s="1" customFormat="1" ht="21">
      <c r="C29" s="1" t="s">
        <v>16</v>
      </c>
      <c r="F29" s="5"/>
      <c r="G29" s="5"/>
      <c r="H29" s="5"/>
      <c r="I29" s="1" t="s">
        <v>33</v>
      </c>
      <c r="J29" s="5"/>
    </row>
    <row r="30" spans="3:10" s="1" customFormat="1" ht="21">
      <c r="C30" s="1" t="s">
        <v>17</v>
      </c>
      <c r="F30" s="5"/>
      <c r="G30" s="5"/>
      <c r="H30" s="5"/>
      <c r="I30" s="1" t="s">
        <v>21</v>
      </c>
      <c r="J30" s="5"/>
    </row>
  </sheetData>
  <sheetProtection/>
  <mergeCells count="8">
    <mergeCell ref="C3:E4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28125" style="0" customWidth="1"/>
    <col min="2" max="2" width="8.57421875" style="0" customWidth="1"/>
    <col min="3" max="3" width="7.8515625" style="0" customWidth="1"/>
    <col min="4" max="4" width="8.421875" style="0" customWidth="1"/>
    <col min="5" max="5" width="9.28125" style="0" customWidth="1"/>
    <col min="6" max="10" width="4.28125" style="0" customWidth="1"/>
    <col min="11" max="11" width="7.57421875" style="0" customWidth="1"/>
    <col min="12" max="12" width="8.57421875" style="0" customWidth="1"/>
    <col min="13" max="13" width="9.57421875" style="0" customWidth="1"/>
  </cols>
  <sheetData>
    <row r="1" spans="1:13" s="1" customFormat="1" ht="21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20.25" customHeight="1">
      <c r="A2" s="122" t="s">
        <v>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s="1" customFormat="1" ht="21" customHeight="1">
      <c r="A3" s="120" t="s">
        <v>3</v>
      </c>
      <c r="B3" s="116" t="s">
        <v>4</v>
      </c>
      <c r="C3" s="110" t="s">
        <v>5</v>
      </c>
      <c r="D3" s="111"/>
      <c r="E3" s="112"/>
      <c r="F3" s="121" t="s">
        <v>1</v>
      </c>
      <c r="G3" s="121"/>
      <c r="H3" s="121"/>
      <c r="I3" s="121"/>
      <c r="J3" s="121"/>
      <c r="K3" s="118" t="s">
        <v>0</v>
      </c>
      <c r="L3" s="123" t="s">
        <v>11</v>
      </c>
      <c r="M3" s="123" t="s">
        <v>12</v>
      </c>
    </row>
    <row r="4" spans="1:13" s="1" customFormat="1" ht="58.5" customHeight="1">
      <c r="A4" s="120"/>
      <c r="B4" s="129"/>
      <c r="C4" s="126"/>
      <c r="D4" s="127"/>
      <c r="E4" s="12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9"/>
      <c r="L4" s="124"/>
      <c r="M4" s="125"/>
    </row>
    <row r="5" spans="1:13" s="1" customFormat="1" ht="17.25" customHeight="1">
      <c r="A5" s="16">
        <v>1</v>
      </c>
      <c r="B5" s="26" t="s">
        <v>153</v>
      </c>
      <c r="C5" s="32" t="s">
        <v>35</v>
      </c>
      <c r="D5" s="27" t="s">
        <v>154</v>
      </c>
      <c r="E5" s="28" t="s">
        <v>155</v>
      </c>
      <c r="F5" s="7"/>
      <c r="G5" s="7"/>
      <c r="H5" s="7"/>
      <c r="I5" s="7"/>
      <c r="J5" s="7"/>
      <c r="K5" s="3">
        <f aca="true" t="shared" si="0" ref="K5:K19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>
      <c r="A6" s="16">
        <v>2</v>
      </c>
      <c r="B6" s="26" t="s">
        <v>156</v>
      </c>
      <c r="C6" s="32" t="s">
        <v>35</v>
      </c>
      <c r="D6" s="27" t="s">
        <v>157</v>
      </c>
      <c r="E6" s="28" t="s">
        <v>158</v>
      </c>
      <c r="F6" s="7"/>
      <c r="G6" s="7"/>
      <c r="H6" s="7"/>
      <c r="I6" s="7"/>
      <c r="J6" s="7"/>
      <c r="K6" s="3">
        <f t="shared" si="0"/>
        <v>0</v>
      </c>
      <c r="L6" s="3" t="str">
        <f aca="true" t="shared" si="1" ref="L6:L19">IF(K6&lt;=3,"0",IF(K6&lt;=7,"1",IF(K6&lt;=11,"2",IF(K6&gt;=12,"3"))))</f>
        <v>0</v>
      </c>
      <c r="M6" s="3" t="str">
        <f aca="true" t="shared" si="2" ref="M6:M12">IF(K6&lt;=3,"ไม่ผ่าน",IF(K6&lt;=7,"ผ่าน",IF(K6&lt;=11,"ดี",IF(K6&gt;=12,"ดีเยี่ยม"))))</f>
        <v>ไม่ผ่าน</v>
      </c>
    </row>
    <row r="7" spans="1:13" s="1" customFormat="1" ht="17.25" customHeight="1">
      <c r="A7" s="16">
        <v>3</v>
      </c>
      <c r="B7" s="26" t="s">
        <v>159</v>
      </c>
      <c r="C7" s="32" t="s">
        <v>35</v>
      </c>
      <c r="D7" s="27" t="s">
        <v>160</v>
      </c>
      <c r="E7" s="28" t="s">
        <v>124</v>
      </c>
      <c r="F7" s="7"/>
      <c r="G7" s="7"/>
      <c r="H7" s="7"/>
      <c r="I7" s="7"/>
      <c r="J7" s="7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7.25" customHeight="1">
      <c r="A8" s="16">
        <v>4</v>
      </c>
      <c r="B8" s="26" t="s">
        <v>161</v>
      </c>
      <c r="C8" s="32" t="s">
        <v>35</v>
      </c>
      <c r="D8" s="27" t="s">
        <v>162</v>
      </c>
      <c r="E8" s="28" t="s">
        <v>163</v>
      </c>
      <c r="F8" s="7"/>
      <c r="G8" s="7"/>
      <c r="H8" s="7"/>
      <c r="I8" s="7"/>
      <c r="J8" s="7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7.25" customHeight="1">
      <c r="A9" s="16">
        <v>5</v>
      </c>
      <c r="B9" s="26" t="s">
        <v>164</v>
      </c>
      <c r="C9" s="32" t="s">
        <v>41</v>
      </c>
      <c r="D9" s="27" t="s">
        <v>165</v>
      </c>
      <c r="E9" s="28" t="s">
        <v>166</v>
      </c>
      <c r="F9" s="7"/>
      <c r="G9" s="7"/>
      <c r="H9" s="7"/>
      <c r="I9" s="7"/>
      <c r="J9" s="7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>
      <c r="A10" s="16">
        <v>6</v>
      </c>
      <c r="B10" s="26" t="s">
        <v>167</v>
      </c>
      <c r="C10" s="32" t="s">
        <v>41</v>
      </c>
      <c r="D10" s="27" t="s">
        <v>132</v>
      </c>
      <c r="E10" s="28" t="s">
        <v>168</v>
      </c>
      <c r="F10" s="7"/>
      <c r="G10" s="7"/>
      <c r="H10" s="7"/>
      <c r="I10" s="7"/>
      <c r="J10" s="7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7.25" customHeight="1">
      <c r="A11" s="16">
        <v>7</v>
      </c>
      <c r="B11" s="26" t="s">
        <v>169</v>
      </c>
      <c r="C11" s="32" t="s">
        <v>41</v>
      </c>
      <c r="D11" s="27" t="s">
        <v>170</v>
      </c>
      <c r="E11" s="28" t="s">
        <v>171</v>
      </c>
      <c r="F11" s="7"/>
      <c r="G11" s="7"/>
      <c r="H11" s="7"/>
      <c r="I11" s="7"/>
      <c r="J11" s="7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>
      <c r="A12" s="16">
        <v>8</v>
      </c>
      <c r="B12" s="26" t="s">
        <v>172</v>
      </c>
      <c r="C12" s="32" t="s">
        <v>41</v>
      </c>
      <c r="D12" s="27" t="s">
        <v>173</v>
      </c>
      <c r="E12" s="28" t="s">
        <v>174</v>
      </c>
      <c r="F12" s="7"/>
      <c r="G12" s="7"/>
      <c r="H12" s="7"/>
      <c r="I12" s="7"/>
      <c r="J12" s="7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7.25" customHeight="1">
      <c r="A13" s="29">
        <v>9</v>
      </c>
      <c r="B13" s="26" t="s">
        <v>175</v>
      </c>
      <c r="C13" s="32" t="s">
        <v>41</v>
      </c>
      <c r="D13" s="27" t="s">
        <v>176</v>
      </c>
      <c r="E13" s="28" t="s">
        <v>177</v>
      </c>
      <c r="F13" s="7"/>
      <c r="G13" s="7"/>
      <c r="H13" s="7"/>
      <c r="I13" s="7"/>
      <c r="J13" s="7"/>
      <c r="K13" s="3">
        <f t="shared" si="0"/>
        <v>0</v>
      </c>
      <c r="L13" s="3" t="str">
        <f>IF(K13&lt;=3,"0",IF(K13&lt;=7,"1",IF(K13&lt;=11,"2",IF(K13&gt;=12,"3"))))</f>
        <v>0</v>
      </c>
      <c r="M13" s="3" t="str">
        <f>IF(K13&lt;=3,"ไม่ผ่าน",IF(K13&lt;=7,"ผ่าน",IF(K13&lt;=11,"ดี",IF(K13&gt;=12,"ดีเยี่ยม"))))</f>
        <v>ไม่ผ่าน</v>
      </c>
    </row>
    <row r="14" spans="1:13" s="1" customFormat="1" ht="17.25" customHeight="1">
      <c r="A14" s="16">
        <v>10</v>
      </c>
      <c r="B14" s="26" t="s">
        <v>178</v>
      </c>
      <c r="C14" s="32" t="s">
        <v>41</v>
      </c>
      <c r="D14" s="27" t="s">
        <v>179</v>
      </c>
      <c r="E14" s="28" t="s">
        <v>180</v>
      </c>
      <c r="F14" s="7"/>
      <c r="G14" s="7"/>
      <c r="H14" s="7"/>
      <c r="I14" s="7"/>
      <c r="J14" s="7"/>
      <c r="K14" s="3">
        <f t="shared" si="0"/>
        <v>0</v>
      </c>
      <c r="L14" s="3" t="str">
        <f t="shared" si="1"/>
        <v>0</v>
      </c>
      <c r="M14" s="3" t="str">
        <f aca="true" t="shared" si="3" ref="M14:M19">IF(K14&lt;=3,"ไม่ผ่าน",IF(K14&lt;=7,"ผ่าน",IF(K14&lt;=11,"ดี",IF(K14&gt;=12,"ดีเยี่ยม"))))</f>
        <v>ไม่ผ่าน</v>
      </c>
    </row>
    <row r="15" spans="1:13" s="1" customFormat="1" ht="17.25" customHeight="1">
      <c r="A15" s="16">
        <v>11</v>
      </c>
      <c r="B15" s="26" t="s">
        <v>181</v>
      </c>
      <c r="C15" s="32" t="s">
        <v>41</v>
      </c>
      <c r="D15" s="27" t="s">
        <v>182</v>
      </c>
      <c r="E15" s="28" t="s">
        <v>183</v>
      </c>
      <c r="F15" s="7"/>
      <c r="G15" s="7"/>
      <c r="H15" s="7"/>
      <c r="I15" s="7"/>
      <c r="J15" s="7"/>
      <c r="K15" s="3">
        <f t="shared" si="0"/>
        <v>0</v>
      </c>
      <c r="L15" s="3" t="str">
        <f t="shared" si="1"/>
        <v>0</v>
      </c>
      <c r="M15" s="3" t="str">
        <f t="shared" si="3"/>
        <v>ไม่ผ่าน</v>
      </c>
    </row>
    <row r="16" spans="1:13" s="1" customFormat="1" ht="17.25" customHeight="1">
      <c r="A16" s="16">
        <v>12</v>
      </c>
      <c r="B16" s="26" t="s">
        <v>184</v>
      </c>
      <c r="C16" s="32" t="s">
        <v>41</v>
      </c>
      <c r="D16" s="27" t="s">
        <v>185</v>
      </c>
      <c r="E16" s="28" t="s">
        <v>186</v>
      </c>
      <c r="F16" s="7"/>
      <c r="G16" s="7"/>
      <c r="H16" s="7"/>
      <c r="I16" s="7"/>
      <c r="J16" s="7"/>
      <c r="K16" s="3">
        <f t="shared" si="0"/>
        <v>0</v>
      </c>
      <c r="L16" s="3" t="str">
        <f t="shared" si="1"/>
        <v>0</v>
      </c>
      <c r="M16" s="3" t="str">
        <f t="shared" si="3"/>
        <v>ไม่ผ่าน</v>
      </c>
    </row>
    <row r="17" spans="1:13" s="1" customFormat="1" ht="17.25" customHeight="1">
      <c r="A17" s="16">
        <v>13</v>
      </c>
      <c r="B17" s="26" t="s">
        <v>187</v>
      </c>
      <c r="C17" s="32" t="s">
        <v>41</v>
      </c>
      <c r="D17" s="27" t="s">
        <v>188</v>
      </c>
      <c r="E17" s="28" t="s">
        <v>189</v>
      </c>
      <c r="F17" s="7"/>
      <c r="G17" s="7"/>
      <c r="H17" s="7"/>
      <c r="I17" s="7"/>
      <c r="J17" s="7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7.25" customHeight="1">
      <c r="A18" s="16">
        <v>14</v>
      </c>
      <c r="B18" s="26" t="s">
        <v>190</v>
      </c>
      <c r="C18" s="32" t="s">
        <v>41</v>
      </c>
      <c r="D18" s="27" t="s">
        <v>191</v>
      </c>
      <c r="E18" s="28" t="s">
        <v>192</v>
      </c>
      <c r="F18" s="7"/>
      <c r="G18" s="7"/>
      <c r="H18" s="7"/>
      <c r="I18" s="7"/>
      <c r="J18" s="7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7.25" customHeight="1">
      <c r="A19" s="16">
        <v>15</v>
      </c>
      <c r="B19" s="26" t="s">
        <v>193</v>
      </c>
      <c r="C19" s="33" t="s">
        <v>41</v>
      </c>
      <c r="D19" s="34" t="s">
        <v>194</v>
      </c>
      <c r="E19" s="35" t="s">
        <v>195</v>
      </c>
      <c r="F19" s="7"/>
      <c r="G19" s="7"/>
      <c r="H19" s="7"/>
      <c r="I19" s="7"/>
      <c r="J19" s="7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3:10" s="1" customFormat="1" ht="21">
      <c r="C20" s="1" t="s">
        <v>2</v>
      </c>
      <c r="F20" s="109">
        <f>COUNTIF(L5:L19,3)</f>
        <v>0</v>
      </c>
      <c r="G20" s="109">
        <f>COUNTIF(L5:L19,2)</f>
        <v>0</v>
      </c>
      <c r="H20" s="109">
        <f>COUNTIF(L5:L19,1)</f>
        <v>0</v>
      </c>
      <c r="I20" s="109">
        <f>COUNTIF(L5:L19,0)</f>
        <v>15</v>
      </c>
      <c r="J20" s="5"/>
    </row>
    <row r="21" spans="3:13" s="1" customFormat="1" ht="21">
      <c r="C21" s="1" t="s">
        <v>13</v>
      </c>
      <c r="F21" s="5"/>
      <c r="G21" s="108">
        <f>(F20*100)/15</f>
        <v>0</v>
      </c>
      <c r="H21" s="5"/>
      <c r="I21" s="5"/>
      <c r="J21" s="5"/>
      <c r="K21" s="5" t="s">
        <v>18</v>
      </c>
      <c r="M21" s="3">
        <f>(H20*100)/15</f>
        <v>0</v>
      </c>
    </row>
    <row r="22" spans="3:13" s="1" customFormat="1" ht="21">
      <c r="C22" s="1" t="s">
        <v>14</v>
      </c>
      <c r="F22" s="5"/>
      <c r="G22" s="3">
        <f>(G20*100)/15</f>
        <v>0</v>
      </c>
      <c r="H22" s="5"/>
      <c r="I22" s="5"/>
      <c r="J22" s="5"/>
      <c r="K22" s="5" t="s">
        <v>19</v>
      </c>
      <c r="M22" s="3">
        <f>(I20*100)/15</f>
        <v>100</v>
      </c>
    </row>
    <row r="23" spans="3:10" s="1" customFormat="1" ht="21">
      <c r="C23" s="1" t="s">
        <v>15</v>
      </c>
      <c r="F23" s="5"/>
      <c r="G23" s="5"/>
      <c r="H23" s="5"/>
      <c r="I23" s="1" t="s">
        <v>20</v>
      </c>
      <c r="J23" s="5"/>
    </row>
    <row r="24" spans="3:10" s="1" customFormat="1" ht="21">
      <c r="C24" s="1" t="s">
        <v>16</v>
      </c>
      <c r="F24" s="5"/>
      <c r="G24" s="5"/>
      <c r="H24" s="5"/>
      <c r="I24" s="1" t="s">
        <v>33</v>
      </c>
      <c r="J24" s="5"/>
    </row>
    <row r="25" spans="3:10" s="1" customFormat="1" ht="21">
      <c r="C25" s="1" t="s">
        <v>17</v>
      </c>
      <c r="F25" s="5"/>
      <c r="G25" s="5"/>
      <c r="H25" s="5"/>
      <c r="I25" s="1" t="s">
        <v>21</v>
      </c>
      <c r="J25" s="5"/>
    </row>
  </sheetData>
  <sheetProtection/>
  <mergeCells count="8">
    <mergeCell ref="C3:E4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7">
      <selection activeCell="I32" sqref="I32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7.57421875" style="0" customWidth="1"/>
    <col min="4" max="4" width="9.28125" style="0" customWidth="1"/>
    <col min="5" max="5" width="7.28125" style="0" customWidth="1"/>
    <col min="6" max="10" width="3.7109375" style="0" customWidth="1"/>
    <col min="11" max="11" width="7.00390625" style="0" customWidth="1"/>
    <col min="12" max="12" width="7.28125" style="0" customWidth="1"/>
    <col min="13" max="13" width="7.8515625" style="0" customWidth="1"/>
  </cols>
  <sheetData>
    <row r="1" spans="1:13" s="1" customFormat="1" ht="21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20.25" customHeight="1">
      <c r="A2" s="122" t="s">
        <v>25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s="1" customFormat="1" ht="17.25" customHeight="1">
      <c r="A3" s="120" t="s">
        <v>3</v>
      </c>
      <c r="B3" s="116" t="s">
        <v>4</v>
      </c>
      <c r="C3" s="110" t="s">
        <v>4</v>
      </c>
      <c r="D3" s="111"/>
      <c r="E3" s="112"/>
      <c r="F3" s="121" t="s">
        <v>1</v>
      </c>
      <c r="G3" s="121"/>
      <c r="H3" s="121"/>
      <c r="I3" s="121"/>
      <c r="J3" s="121"/>
      <c r="K3" s="118" t="s">
        <v>0</v>
      </c>
      <c r="L3" s="123" t="s">
        <v>11</v>
      </c>
      <c r="M3" s="123" t="s">
        <v>12</v>
      </c>
    </row>
    <row r="4" spans="1:13" s="1" customFormat="1" ht="58.5" customHeight="1">
      <c r="A4" s="120"/>
      <c r="B4" s="129"/>
      <c r="C4" s="126"/>
      <c r="D4" s="127"/>
      <c r="E4" s="12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9"/>
      <c r="L4" s="124"/>
      <c r="M4" s="125"/>
    </row>
    <row r="5" spans="1:13" s="1" customFormat="1" ht="13.5" customHeight="1">
      <c r="A5" s="62">
        <v>1</v>
      </c>
      <c r="B5" s="64" t="s">
        <v>196</v>
      </c>
      <c r="C5" s="36" t="s">
        <v>35</v>
      </c>
      <c r="D5" s="18" t="s">
        <v>93</v>
      </c>
      <c r="E5" s="19" t="s">
        <v>197</v>
      </c>
      <c r="F5" s="7"/>
      <c r="G5" s="7"/>
      <c r="H5" s="7"/>
      <c r="I5" s="7"/>
      <c r="J5" s="7"/>
      <c r="K5" s="3">
        <f aca="true" t="shared" si="0" ref="K5:K24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3.5" customHeight="1">
      <c r="A6" s="62">
        <v>2</v>
      </c>
      <c r="B6" s="64" t="s">
        <v>198</v>
      </c>
      <c r="C6" s="36" t="s">
        <v>35</v>
      </c>
      <c r="D6" s="18" t="s">
        <v>199</v>
      </c>
      <c r="E6" s="19" t="s">
        <v>200</v>
      </c>
      <c r="F6" s="7"/>
      <c r="G6" s="7"/>
      <c r="H6" s="7"/>
      <c r="I6" s="7"/>
      <c r="J6" s="7"/>
      <c r="K6" s="3">
        <f t="shared" si="0"/>
        <v>0</v>
      </c>
      <c r="L6" s="3" t="str">
        <f aca="true" t="shared" si="1" ref="L6:L31">IF(K6&lt;=3,"0",IF(K6&lt;=7,"1",IF(K6&lt;=11,"2",IF(K6&gt;=12,"3"))))</f>
        <v>0</v>
      </c>
      <c r="M6" s="3" t="str">
        <f aca="true" t="shared" si="2" ref="M6:M15">IF(K6&lt;=3,"ไม่ผ่าน",IF(K6&lt;=7,"ผ่าน",IF(K6&lt;=11,"ดี",IF(K6&gt;=12,"ดีเยี่ยม"))))</f>
        <v>ไม่ผ่าน</v>
      </c>
    </row>
    <row r="7" spans="1:13" s="1" customFormat="1" ht="13.5" customHeight="1">
      <c r="A7" s="62">
        <v>3</v>
      </c>
      <c r="B7" s="64" t="s">
        <v>201</v>
      </c>
      <c r="C7" s="36" t="s">
        <v>35</v>
      </c>
      <c r="D7" s="18" t="s">
        <v>202</v>
      </c>
      <c r="E7" s="19" t="s">
        <v>203</v>
      </c>
      <c r="F7" s="7"/>
      <c r="G7" s="7"/>
      <c r="H7" s="7"/>
      <c r="I7" s="7"/>
      <c r="J7" s="7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3.5" customHeight="1">
      <c r="A8" s="62">
        <v>4</v>
      </c>
      <c r="B8" s="64" t="s">
        <v>204</v>
      </c>
      <c r="C8" s="36" t="s">
        <v>35</v>
      </c>
      <c r="D8" s="37" t="s">
        <v>205</v>
      </c>
      <c r="E8" s="38" t="s">
        <v>206</v>
      </c>
      <c r="F8" s="7"/>
      <c r="G8" s="7"/>
      <c r="H8" s="7"/>
      <c r="I8" s="7"/>
      <c r="J8" s="7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3.5" customHeight="1">
      <c r="A9" s="62">
        <v>5</v>
      </c>
      <c r="B9" s="64" t="s">
        <v>207</v>
      </c>
      <c r="C9" s="36" t="s">
        <v>35</v>
      </c>
      <c r="D9" s="18" t="s">
        <v>208</v>
      </c>
      <c r="E9" s="19" t="s">
        <v>209</v>
      </c>
      <c r="F9" s="7"/>
      <c r="G9" s="7"/>
      <c r="H9" s="7"/>
      <c r="I9" s="7"/>
      <c r="J9" s="7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3.5" customHeight="1">
      <c r="A10" s="62">
        <v>6</v>
      </c>
      <c r="B10" s="64" t="s">
        <v>210</v>
      </c>
      <c r="C10" s="36" t="s">
        <v>35</v>
      </c>
      <c r="D10" s="18" t="s">
        <v>208</v>
      </c>
      <c r="E10" s="19" t="s">
        <v>211</v>
      </c>
      <c r="F10" s="7"/>
      <c r="G10" s="7"/>
      <c r="H10" s="7"/>
      <c r="I10" s="7"/>
      <c r="J10" s="7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3.5" customHeight="1">
      <c r="A11" s="62">
        <v>7</v>
      </c>
      <c r="B11" s="64" t="s">
        <v>212</v>
      </c>
      <c r="C11" s="36" t="s">
        <v>35</v>
      </c>
      <c r="D11" s="18" t="s">
        <v>213</v>
      </c>
      <c r="E11" s="19" t="s">
        <v>214</v>
      </c>
      <c r="F11" s="7"/>
      <c r="G11" s="7"/>
      <c r="H11" s="7"/>
      <c r="I11" s="7"/>
      <c r="J11" s="7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3.5" customHeight="1">
      <c r="A12" s="62">
        <v>8</v>
      </c>
      <c r="B12" s="64" t="s">
        <v>215</v>
      </c>
      <c r="C12" s="36" t="s">
        <v>35</v>
      </c>
      <c r="D12" s="18" t="s">
        <v>216</v>
      </c>
      <c r="E12" s="19" t="s">
        <v>217</v>
      </c>
      <c r="F12" s="7"/>
      <c r="G12" s="7"/>
      <c r="H12" s="7"/>
      <c r="I12" s="7"/>
      <c r="J12" s="7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3.5" customHeight="1">
      <c r="A13" s="62">
        <v>9</v>
      </c>
      <c r="B13" s="64" t="s">
        <v>218</v>
      </c>
      <c r="C13" s="39" t="s">
        <v>35</v>
      </c>
      <c r="D13" s="40" t="s">
        <v>219</v>
      </c>
      <c r="E13" s="30" t="s">
        <v>220</v>
      </c>
      <c r="F13" s="7"/>
      <c r="G13" s="7"/>
      <c r="H13" s="7"/>
      <c r="I13" s="7"/>
      <c r="J13" s="7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3.5" customHeight="1">
      <c r="A14" s="62">
        <v>10</v>
      </c>
      <c r="B14" s="64" t="s">
        <v>221</v>
      </c>
      <c r="C14" s="36" t="s">
        <v>35</v>
      </c>
      <c r="D14" s="18" t="s">
        <v>222</v>
      </c>
      <c r="E14" s="19" t="s">
        <v>223</v>
      </c>
      <c r="F14" s="7"/>
      <c r="G14" s="7"/>
      <c r="H14" s="7"/>
      <c r="I14" s="7"/>
      <c r="J14" s="7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3.5" customHeight="1">
      <c r="A15" s="62">
        <v>11</v>
      </c>
      <c r="B15" s="64" t="s">
        <v>224</v>
      </c>
      <c r="C15" s="36" t="s">
        <v>35</v>
      </c>
      <c r="D15" s="18" t="s">
        <v>225</v>
      </c>
      <c r="E15" s="19" t="s">
        <v>226</v>
      </c>
      <c r="F15" s="7"/>
      <c r="G15" s="7"/>
      <c r="H15" s="7"/>
      <c r="I15" s="7"/>
      <c r="J15" s="7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3.5" customHeight="1">
      <c r="A16" s="62">
        <v>12</v>
      </c>
      <c r="B16" s="69" t="s">
        <v>227</v>
      </c>
      <c r="C16" s="18" t="s">
        <v>35</v>
      </c>
      <c r="D16" s="41" t="s">
        <v>228</v>
      </c>
      <c r="E16" s="42" t="s">
        <v>229</v>
      </c>
      <c r="F16" s="7"/>
      <c r="G16" s="7"/>
      <c r="H16" s="7"/>
      <c r="I16" s="7"/>
      <c r="J16" s="7"/>
      <c r="K16" s="3">
        <f t="shared" si="0"/>
        <v>0</v>
      </c>
      <c r="L16" s="3" t="str">
        <f>IF(K16&lt;=3,"0",IF(K16&lt;=7,"1",IF(K16&lt;=11,"2",IF(K16&gt;=12,"3"))))</f>
        <v>0</v>
      </c>
      <c r="M16" s="3" t="str">
        <f>IF(K16&lt;=3,"ไม่ผ่าน",IF(K16&lt;=7,"ผ่าน",IF(K16&lt;=11,"ดี",IF(K16&gt;=12,"ดีเยี่ยม"))))</f>
        <v>ไม่ผ่าน</v>
      </c>
    </row>
    <row r="17" spans="1:13" s="1" customFormat="1" ht="13.5" customHeight="1">
      <c r="A17" s="62">
        <v>13</v>
      </c>
      <c r="B17" s="69" t="s">
        <v>230</v>
      </c>
      <c r="C17" s="18" t="s">
        <v>35</v>
      </c>
      <c r="D17" s="18" t="s">
        <v>231</v>
      </c>
      <c r="E17" s="19" t="s">
        <v>232</v>
      </c>
      <c r="F17" s="7"/>
      <c r="G17" s="7"/>
      <c r="H17" s="7"/>
      <c r="I17" s="7"/>
      <c r="J17" s="7"/>
      <c r="K17" s="3">
        <f t="shared" si="0"/>
        <v>0</v>
      </c>
      <c r="L17" s="3" t="str">
        <f t="shared" si="1"/>
        <v>0</v>
      </c>
      <c r="M17" s="3" t="str">
        <f aca="true" t="shared" si="3" ref="M17:M23">IF(K17&lt;=3,"ไม่ผ่าน",IF(K17&lt;=7,"ผ่าน",IF(K17&lt;=11,"ดี",IF(K17&gt;=12,"ดีเยี่ยม"))))</f>
        <v>ไม่ผ่าน</v>
      </c>
    </row>
    <row r="18" spans="1:13" s="1" customFormat="1" ht="13.5" customHeight="1">
      <c r="A18" s="62">
        <v>14</v>
      </c>
      <c r="B18" s="69" t="s">
        <v>233</v>
      </c>
      <c r="C18" s="18" t="s">
        <v>35</v>
      </c>
      <c r="D18" s="18" t="s">
        <v>234</v>
      </c>
      <c r="E18" s="19" t="s">
        <v>235</v>
      </c>
      <c r="F18" s="7"/>
      <c r="G18" s="7"/>
      <c r="H18" s="7"/>
      <c r="I18" s="7"/>
      <c r="J18" s="7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3.5" customHeight="1">
      <c r="A19" s="62">
        <v>15</v>
      </c>
      <c r="B19" s="69" t="s">
        <v>236</v>
      </c>
      <c r="C19" s="18" t="s">
        <v>35</v>
      </c>
      <c r="D19" s="77" t="s">
        <v>237</v>
      </c>
      <c r="E19" s="78" t="s">
        <v>238</v>
      </c>
      <c r="F19" s="7"/>
      <c r="G19" s="7"/>
      <c r="H19" s="7"/>
      <c r="I19" s="7"/>
      <c r="J19" s="7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3.5" customHeight="1">
      <c r="A20" s="62">
        <v>16</v>
      </c>
      <c r="B20" s="69" t="s">
        <v>239</v>
      </c>
      <c r="C20" s="40" t="s">
        <v>35</v>
      </c>
      <c r="D20" s="40" t="s">
        <v>240</v>
      </c>
      <c r="E20" s="30" t="s">
        <v>241</v>
      </c>
      <c r="F20" s="7"/>
      <c r="G20" s="7"/>
      <c r="H20" s="7"/>
      <c r="I20" s="7"/>
      <c r="J20" s="7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3.5" customHeight="1">
      <c r="A21" s="62">
        <v>17</v>
      </c>
      <c r="B21" s="69" t="s">
        <v>242</v>
      </c>
      <c r="C21" s="18" t="s">
        <v>35</v>
      </c>
      <c r="D21" s="37" t="s">
        <v>157</v>
      </c>
      <c r="E21" s="38" t="s">
        <v>243</v>
      </c>
      <c r="F21" s="7"/>
      <c r="G21" s="7"/>
      <c r="H21" s="7"/>
      <c r="I21" s="7"/>
      <c r="J21" s="7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3.5" customHeight="1">
      <c r="A22" s="62">
        <v>18</v>
      </c>
      <c r="B22" s="69" t="s">
        <v>244</v>
      </c>
      <c r="C22" s="47" t="s">
        <v>35</v>
      </c>
      <c r="D22" s="47" t="s">
        <v>245</v>
      </c>
      <c r="E22" s="47" t="s">
        <v>246</v>
      </c>
      <c r="F22" s="7"/>
      <c r="G22" s="7"/>
      <c r="H22" s="7"/>
      <c r="I22" s="7"/>
      <c r="J22" s="7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3.5" customHeight="1">
      <c r="A23" s="62">
        <v>19</v>
      </c>
      <c r="B23" s="69" t="s">
        <v>247</v>
      </c>
      <c r="C23" s="40" t="s">
        <v>35</v>
      </c>
      <c r="D23" s="40" t="s">
        <v>248</v>
      </c>
      <c r="E23" s="30" t="s">
        <v>249</v>
      </c>
      <c r="F23" s="7"/>
      <c r="G23" s="7"/>
      <c r="H23" s="7"/>
      <c r="I23" s="7"/>
      <c r="J23" s="7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3.5" customHeight="1">
      <c r="A24" s="62">
        <v>20</v>
      </c>
      <c r="B24" s="69" t="s">
        <v>250</v>
      </c>
      <c r="C24" s="18" t="s">
        <v>35</v>
      </c>
      <c r="D24" s="18" t="s">
        <v>251</v>
      </c>
      <c r="E24" s="19" t="s">
        <v>252</v>
      </c>
      <c r="F24" s="7"/>
      <c r="G24" s="7"/>
      <c r="H24" s="7"/>
      <c r="I24" s="7"/>
      <c r="J24" s="7"/>
      <c r="K24" s="3">
        <f t="shared" si="0"/>
        <v>0</v>
      </c>
      <c r="L24" s="3" t="str">
        <f>IF(K24&lt;=3,"0",IF(K24&lt;=7,"1",IF(K24&lt;=11,"2",IF(K24&gt;=12,"3"))))</f>
        <v>0</v>
      </c>
      <c r="M24" s="3" t="str">
        <f>IF(K24&lt;=3,"ไม่ผ่าน",IF(K24&lt;=7,"ผ่าน",IF(K24&lt;=11,"ดี",IF(K24&gt;=12,"ดีเยี่ยม"))))</f>
        <v>ไม่ผ่าน</v>
      </c>
    </row>
    <row r="25" spans="1:13" s="1" customFormat="1" ht="13.5" customHeight="1">
      <c r="A25" s="62">
        <v>21</v>
      </c>
      <c r="B25" s="69" t="s">
        <v>253</v>
      </c>
      <c r="C25" s="18" t="s">
        <v>35</v>
      </c>
      <c r="D25" s="18" t="s">
        <v>254</v>
      </c>
      <c r="E25" s="19" t="s">
        <v>255</v>
      </c>
      <c r="F25" s="7"/>
      <c r="G25" s="7"/>
      <c r="H25" s="7"/>
      <c r="I25" s="7"/>
      <c r="J25" s="7"/>
      <c r="K25" s="3">
        <f aca="true" t="shared" si="4" ref="K25:K31">SUM(F25,G25,H25,I25,J25)</f>
        <v>0</v>
      </c>
      <c r="L25" s="3" t="str">
        <f t="shared" si="1"/>
        <v>0</v>
      </c>
      <c r="M25" s="3" t="str">
        <f aca="true" t="shared" si="5" ref="M25:M31">IF(K25&lt;=3,"ไม่ผ่าน",IF(K25&lt;=7,"ผ่าน",IF(K25&lt;=11,"ดี",IF(K25&gt;=12,"ดีเยี่ยม"))))</f>
        <v>ไม่ผ่าน</v>
      </c>
    </row>
    <row r="26" spans="1:13" s="1" customFormat="1" ht="13.5" customHeight="1">
      <c r="A26" s="62">
        <v>22</v>
      </c>
      <c r="B26" s="69" t="s">
        <v>256</v>
      </c>
      <c r="C26" s="18" t="s">
        <v>35</v>
      </c>
      <c r="D26" s="18" t="s">
        <v>257</v>
      </c>
      <c r="E26" s="19" t="s">
        <v>258</v>
      </c>
      <c r="F26" s="7"/>
      <c r="G26" s="7"/>
      <c r="H26" s="7"/>
      <c r="I26" s="7"/>
      <c r="J26" s="7"/>
      <c r="K26" s="3">
        <f t="shared" si="4"/>
        <v>0</v>
      </c>
      <c r="L26" s="3" t="str">
        <f t="shared" si="1"/>
        <v>0</v>
      </c>
      <c r="M26" s="3" t="str">
        <f t="shared" si="5"/>
        <v>ไม่ผ่าน</v>
      </c>
    </row>
    <row r="27" spans="1:13" s="1" customFormat="1" ht="13.5" customHeight="1">
      <c r="A27" s="62">
        <v>23</v>
      </c>
      <c r="B27" s="64" t="s">
        <v>259</v>
      </c>
      <c r="C27" s="36" t="s">
        <v>35</v>
      </c>
      <c r="D27" s="18" t="s">
        <v>260</v>
      </c>
      <c r="E27" s="19" t="s">
        <v>261</v>
      </c>
      <c r="F27" s="7"/>
      <c r="G27" s="7"/>
      <c r="H27" s="7"/>
      <c r="I27" s="7"/>
      <c r="J27" s="7"/>
      <c r="K27" s="3">
        <f t="shared" si="4"/>
        <v>0</v>
      </c>
      <c r="L27" s="3" t="str">
        <f t="shared" si="1"/>
        <v>0</v>
      </c>
      <c r="M27" s="3" t="str">
        <f t="shared" si="5"/>
        <v>ไม่ผ่าน</v>
      </c>
    </row>
    <row r="28" spans="1:13" s="1" customFormat="1" ht="13.5" customHeight="1">
      <c r="A28" s="62">
        <v>24</v>
      </c>
      <c r="B28" s="64" t="s">
        <v>262</v>
      </c>
      <c r="C28" s="36" t="s">
        <v>35</v>
      </c>
      <c r="D28" s="18" t="s">
        <v>263</v>
      </c>
      <c r="E28" s="19" t="s">
        <v>264</v>
      </c>
      <c r="F28" s="7"/>
      <c r="G28" s="7"/>
      <c r="H28" s="7"/>
      <c r="I28" s="7"/>
      <c r="J28" s="7"/>
      <c r="K28" s="3">
        <f t="shared" si="4"/>
        <v>0</v>
      </c>
      <c r="L28" s="3" t="str">
        <f t="shared" si="1"/>
        <v>0</v>
      </c>
      <c r="M28" s="3" t="str">
        <f t="shared" si="5"/>
        <v>ไม่ผ่าน</v>
      </c>
    </row>
    <row r="29" spans="1:13" s="1" customFormat="1" ht="13.5" customHeight="1">
      <c r="A29" s="62">
        <v>25</v>
      </c>
      <c r="B29" s="64" t="s">
        <v>265</v>
      </c>
      <c r="C29" s="36" t="s">
        <v>41</v>
      </c>
      <c r="D29" s="18" t="s">
        <v>266</v>
      </c>
      <c r="E29" s="19" t="s">
        <v>267</v>
      </c>
      <c r="F29" s="7"/>
      <c r="G29" s="7"/>
      <c r="H29" s="7"/>
      <c r="I29" s="7"/>
      <c r="J29" s="7"/>
      <c r="K29" s="3">
        <f t="shared" si="4"/>
        <v>0</v>
      </c>
      <c r="L29" s="3" t="str">
        <f t="shared" si="1"/>
        <v>0</v>
      </c>
      <c r="M29" s="3" t="str">
        <f t="shared" si="5"/>
        <v>ไม่ผ่าน</v>
      </c>
    </row>
    <row r="30" spans="1:13" s="1" customFormat="1" ht="13.5" customHeight="1">
      <c r="A30" s="62">
        <v>26</v>
      </c>
      <c r="B30" s="132">
        <v>14952</v>
      </c>
      <c r="C30" s="40" t="s">
        <v>41</v>
      </c>
      <c r="D30" s="40" t="s">
        <v>268</v>
      </c>
      <c r="E30" s="30" t="s">
        <v>269</v>
      </c>
      <c r="F30" s="7"/>
      <c r="G30" s="7"/>
      <c r="H30" s="7"/>
      <c r="I30" s="7"/>
      <c r="J30" s="7"/>
      <c r="K30" s="3">
        <f t="shared" si="4"/>
        <v>0</v>
      </c>
      <c r="L30" s="3" t="str">
        <f t="shared" si="1"/>
        <v>0</v>
      </c>
      <c r="M30" s="3" t="str">
        <f t="shared" si="5"/>
        <v>ไม่ผ่าน</v>
      </c>
    </row>
    <row r="31" spans="1:13" s="1" customFormat="1" ht="13.5" customHeight="1">
      <c r="A31" s="62">
        <v>27</v>
      </c>
      <c r="B31" s="132">
        <v>14954</v>
      </c>
      <c r="C31" s="18" t="s">
        <v>41</v>
      </c>
      <c r="D31" s="18" t="s">
        <v>270</v>
      </c>
      <c r="E31" s="19" t="s">
        <v>271</v>
      </c>
      <c r="F31" s="10"/>
      <c r="G31" s="10"/>
      <c r="H31" s="10"/>
      <c r="I31" s="10"/>
      <c r="J31" s="10"/>
      <c r="K31" s="3">
        <f t="shared" si="4"/>
        <v>0</v>
      </c>
      <c r="L31" s="3" t="str">
        <f t="shared" si="1"/>
        <v>0</v>
      </c>
      <c r="M31" s="3" t="str">
        <f t="shared" si="5"/>
        <v>ไม่ผ่าน</v>
      </c>
    </row>
    <row r="32" spans="3:10" s="1" customFormat="1" ht="21">
      <c r="C32" s="1" t="s">
        <v>2</v>
      </c>
      <c r="F32" s="109">
        <f>COUNTIF(L5:L31,3)</f>
        <v>0</v>
      </c>
      <c r="G32" s="109">
        <f>COUNTIF(L5:L31,2)</f>
        <v>0</v>
      </c>
      <c r="H32" s="109">
        <f>COUNTIF(L5:L31,1)</f>
        <v>0</v>
      </c>
      <c r="I32" s="109">
        <f>COUNTIF(L5:L31,0)</f>
        <v>27</v>
      </c>
      <c r="J32" s="5"/>
    </row>
    <row r="33" spans="3:13" s="1" customFormat="1" ht="21">
      <c r="C33" s="1" t="s">
        <v>13</v>
      </c>
      <c r="F33" s="5"/>
      <c r="G33" s="108">
        <f>(F32*100)/29</f>
        <v>0</v>
      </c>
      <c r="H33" s="5"/>
      <c r="I33" s="5"/>
      <c r="J33" s="5"/>
      <c r="K33" s="5" t="s">
        <v>18</v>
      </c>
      <c r="M33" s="98">
        <f>(H32*100)/29</f>
        <v>0</v>
      </c>
    </row>
    <row r="34" spans="3:13" s="1" customFormat="1" ht="21">
      <c r="C34" s="1" t="s">
        <v>14</v>
      </c>
      <c r="F34" s="5"/>
      <c r="G34" s="98">
        <f>(G32*100)/29</f>
        <v>0</v>
      </c>
      <c r="H34" s="5"/>
      <c r="I34" s="5"/>
      <c r="J34" s="5"/>
      <c r="K34" s="5" t="s">
        <v>19</v>
      </c>
      <c r="M34" s="98">
        <f>(I32*100)/27</f>
        <v>100</v>
      </c>
    </row>
    <row r="35" spans="3:10" s="1" customFormat="1" ht="21">
      <c r="C35" s="1" t="s">
        <v>15</v>
      </c>
      <c r="F35" s="5"/>
      <c r="G35" s="5"/>
      <c r="H35" s="5"/>
      <c r="I35" s="1" t="s">
        <v>20</v>
      </c>
      <c r="J35" s="5"/>
    </row>
    <row r="36" spans="3:10" s="1" customFormat="1" ht="21">
      <c r="C36" s="1" t="s">
        <v>16</v>
      </c>
      <c r="F36" s="5"/>
      <c r="G36" s="5"/>
      <c r="H36" s="5"/>
      <c r="I36" s="1" t="s">
        <v>33</v>
      </c>
      <c r="J36" s="5"/>
    </row>
    <row r="37" spans="3:10" s="1" customFormat="1" ht="21">
      <c r="C37" s="1" t="s">
        <v>17</v>
      </c>
      <c r="F37" s="5"/>
      <c r="G37" s="5"/>
      <c r="H37" s="5"/>
      <c r="I37" s="1" t="s">
        <v>21</v>
      </c>
      <c r="J37" s="5"/>
    </row>
  </sheetData>
  <sheetProtection/>
  <mergeCells count="8">
    <mergeCell ref="C3:E4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4">
      <selection activeCell="M44" sqref="M44"/>
    </sheetView>
  </sheetViews>
  <sheetFormatPr defaultColWidth="9.140625" defaultRowHeight="15"/>
  <cols>
    <col min="1" max="1" width="4.28125" style="0" customWidth="1"/>
    <col min="2" max="2" width="7.140625" style="0" customWidth="1"/>
    <col min="3" max="3" width="7.00390625" style="0" customWidth="1"/>
    <col min="4" max="4" width="9.421875" style="0" customWidth="1"/>
    <col min="5" max="5" width="10.57421875" style="0" customWidth="1"/>
    <col min="6" max="10" width="3.8515625" style="0" customWidth="1"/>
    <col min="11" max="11" width="7.00390625" style="0" customWidth="1"/>
    <col min="12" max="12" width="8.8515625" style="0" customWidth="1"/>
    <col min="13" max="13" width="10.00390625" style="0" customWidth="1"/>
  </cols>
  <sheetData>
    <row r="1" spans="1:13" s="1" customFormat="1" ht="21">
      <c r="A1" s="2"/>
      <c r="B1" s="2"/>
      <c r="C1" s="2"/>
      <c r="D1" s="2"/>
      <c r="E1" s="130" t="s">
        <v>2</v>
      </c>
      <c r="F1" s="130"/>
      <c r="G1" s="130"/>
      <c r="H1" s="130"/>
      <c r="I1" s="130"/>
      <c r="J1" s="130"/>
      <c r="K1" s="130"/>
      <c r="L1" s="130"/>
      <c r="M1" s="130"/>
    </row>
    <row r="2" spans="1:13" s="1" customFormat="1" ht="21.75" customHeight="1">
      <c r="A2" s="122" t="s">
        <v>26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s="1" customFormat="1" ht="16.5" customHeight="1">
      <c r="A3" s="120" t="s">
        <v>3</v>
      </c>
      <c r="B3" s="116" t="s">
        <v>4</v>
      </c>
      <c r="C3" s="110" t="s">
        <v>4</v>
      </c>
      <c r="D3" s="111"/>
      <c r="E3" s="112"/>
      <c r="F3" s="121" t="s">
        <v>1</v>
      </c>
      <c r="G3" s="121"/>
      <c r="H3" s="121"/>
      <c r="I3" s="121"/>
      <c r="J3" s="121"/>
      <c r="K3" s="118" t="s">
        <v>0</v>
      </c>
      <c r="L3" s="123" t="s">
        <v>11</v>
      </c>
      <c r="M3" s="123" t="s">
        <v>12</v>
      </c>
    </row>
    <row r="4" spans="1:13" s="1" customFormat="1" ht="58.5" customHeight="1">
      <c r="A4" s="120"/>
      <c r="B4" s="129"/>
      <c r="C4" s="126"/>
      <c r="D4" s="127"/>
      <c r="E4" s="12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9"/>
      <c r="L4" s="124"/>
      <c r="M4" s="125"/>
    </row>
    <row r="5" spans="1:13" s="1" customFormat="1" ht="13.5" customHeight="1">
      <c r="A5" s="62">
        <v>1</v>
      </c>
      <c r="B5" s="69" t="s">
        <v>274</v>
      </c>
      <c r="C5" s="36" t="s">
        <v>35</v>
      </c>
      <c r="D5" s="18" t="s">
        <v>275</v>
      </c>
      <c r="E5" s="19" t="s">
        <v>276</v>
      </c>
      <c r="F5" s="7"/>
      <c r="G5" s="7"/>
      <c r="H5" s="7"/>
      <c r="I5" s="7"/>
      <c r="J5" s="7"/>
      <c r="K5" s="3">
        <f aca="true" t="shared" si="0" ref="K5:K26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3.5" customHeight="1">
      <c r="A6" s="62">
        <v>2</v>
      </c>
      <c r="B6" s="69" t="s">
        <v>277</v>
      </c>
      <c r="C6" s="36" t="s">
        <v>35</v>
      </c>
      <c r="D6" s="18" t="s">
        <v>278</v>
      </c>
      <c r="E6" s="19" t="s">
        <v>279</v>
      </c>
      <c r="F6" s="7"/>
      <c r="G6" s="7"/>
      <c r="H6" s="7"/>
      <c r="I6" s="7"/>
      <c r="J6" s="7"/>
      <c r="K6" s="3">
        <f t="shared" si="0"/>
        <v>0</v>
      </c>
      <c r="L6" s="3" t="str">
        <f aca="true" t="shared" si="1" ref="L6:L40">IF(K6&lt;=3,"0",IF(K6&lt;=7,"1",IF(K6&lt;=11,"2",IF(K6&gt;=12,"3"))))</f>
        <v>0</v>
      </c>
      <c r="M6" s="3" t="str">
        <f aca="true" t="shared" si="2" ref="M6:M16">IF(K6&lt;=3,"ไม่ผ่าน",IF(K6&lt;=7,"ผ่าน",IF(K6&lt;=11,"ดี",IF(K6&gt;=12,"ดีเยี่ยม"))))</f>
        <v>ไม่ผ่าน</v>
      </c>
    </row>
    <row r="7" spans="1:13" s="1" customFormat="1" ht="13.5" customHeight="1">
      <c r="A7" s="62">
        <v>3</v>
      </c>
      <c r="B7" s="69" t="s">
        <v>280</v>
      </c>
      <c r="C7" s="36" t="s">
        <v>35</v>
      </c>
      <c r="D7" s="18" t="s">
        <v>281</v>
      </c>
      <c r="E7" s="19" t="s">
        <v>282</v>
      </c>
      <c r="F7" s="7"/>
      <c r="G7" s="7"/>
      <c r="H7" s="7"/>
      <c r="I7" s="7"/>
      <c r="J7" s="7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3.5" customHeight="1">
      <c r="A8" s="62">
        <v>4</v>
      </c>
      <c r="B8" s="69" t="s">
        <v>283</v>
      </c>
      <c r="C8" s="36" t="s">
        <v>35</v>
      </c>
      <c r="D8" s="18" t="s">
        <v>284</v>
      </c>
      <c r="E8" s="19" t="s">
        <v>285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3.5" customHeight="1">
      <c r="A9" s="62">
        <v>5</v>
      </c>
      <c r="B9" s="69" t="s">
        <v>286</v>
      </c>
      <c r="C9" s="36" t="s">
        <v>35</v>
      </c>
      <c r="D9" s="18" t="s">
        <v>216</v>
      </c>
      <c r="E9" s="19" t="s">
        <v>287</v>
      </c>
      <c r="F9" s="7"/>
      <c r="G9" s="7"/>
      <c r="H9" s="7"/>
      <c r="I9" s="7"/>
      <c r="J9" s="7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3.5" customHeight="1">
      <c r="A10" s="62">
        <v>6</v>
      </c>
      <c r="B10" s="69" t="s">
        <v>288</v>
      </c>
      <c r="C10" s="36" t="s">
        <v>35</v>
      </c>
      <c r="D10" s="18" t="s">
        <v>216</v>
      </c>
      <c r="E10" s="19" t="s">
        <v>289</v>
      </c>
      <c r="F10" s="7"/>
      <c r="G10" s="7"/>
      <c r="H10" s="7"/>
      <c r="I10" s="7"/>
      <c r="J10" s="7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3.5" customHeight="1">
      <c r="A11" s="62">
        <v>7</v>
      </c>
      <c r="B11" s="69" t="s">
        <v>290</v>
      </c>
      <c r="C11" s="36" t="s">
        <v>35</v>
      </c>
      <c r="D11" s="18" t="s">
        <v>291</v>
      </c>
      <c r="E11" s="19" t="s">
        <v>292</v>
      </c>
      <c r="F11" s="7"/>
      <c r="G11" s="7"/>
      <c r="H11" s="7"/>
      <c r="I11" s="7"/>
      <c r="J11" s="7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3.5" customHeight="1">
      <c r="A12" s="62">
        <v>8</v>
      </c>
      <c r="B12" s="69" t="s">
        <v>293</v>
      </c>
      <c r="C12" s="36" t="s">
        <v>35</v>
      </c>
      <c r="D12" s="18" t="s">
        <v>294</v>
      </c>
      <c r="E12" s="19" t="s">
        <v>295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3.5" customHeight="1">
      <c r="A13" s="68">
        <v>9</v>
      </c>
      <c r="B13" s="69" t="s">
        <v>296</v>
      </c>
      <c r="C13" s="36" t="s">
        <v>35</v>
      </c>
      <c r="D13" s="18" t="s">
        <v>297</v>
      </c>
      <c r="E13" s="19" t="s">
        <v>298</v>
      </c>
      <c r="F13" s="7"/>
      <c r="G13" s="7"/>
      <c r="H13" s="7"/>
      <c r="I13" s="7"/>
      <c r="J13" s="7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3.5" customHeight="1">
      <c r="A14" s="62">
        <v>10</v>
      </c>
      <c r="B14" s="69" t="s">
        <v>299</v>
      </c>
      <c r="C14" s="36" t="s">
        <v>35</v>
      </c>
      <c r="D14" s="18" t="s">
        <v>300</v>
      </c>
      <c r="E14" s="19" t="s">
        <v>301</v>
      </c>
      <c r="F14" s="7"/>
      <c r="G14" s="7"/>
      <c r="H14" s="7"/>
      <c r="I14" s="7"/>
      <c r="J14" s="7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3.5" customHeight="1">
      <c r="A15" s="68">
        <v>11</v>
      </c>
      <c r="B15" s="69" t="s">
        <v>302</v>
      </c>
      <c r="C15" s="36" t="s">
        <v>35</v>
      </c>
      <c r="D15" s="18" t="s">
        <v>303</v>
      </c>
      <c r="E15" s="19" t="s">
        <v>304</v>
      </c>
      <c r="F15" s="7"/>
      <c r="G15" s="7"/>
      <c r="H15" s="7"/>
      <c r="I15" s="7"/>
      <c r="J15" s="7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3.5" customHeight="1">
      <c r="A16" s="62">
        <v>12</v>
      </c>
      <c r="B16" s="69" t="s">
        <v>305</v>
      </c>
      <c r="C16" s="36" t="s">
        <v>35</v>
      </c>
      <c r="D16" s="90" t="s">
        <v>306</v>
      </c>
      <c r="E16" s="19" t="s">
        <v>307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3.5" customHeight="1">
      <c r="A17" s="68">
        <v>13</v>
      </c>
      <c r="B17" s="69" t="s">
        <v>308</v>
      </c>
      <c r="C17" s="36" t="s">
        <v>35</v>
      </c>
      <c r="D17" s="37" t="s">
        <v>309</v>
      </c>
      <c r="E17" s="38" t="s">
        <v>310</v>
      </c>
      <c r="F17" s="7"/>
      <c r="G17" s="7"/>
      <c r="H17" s="7"/>
      <c r="I17" s="7"/>
      <c r="J17" s="7"/>
      <c r="K17" s="3">
        <f t="shared" si="0"/>
        <v>0</v>
      </c>
      <c r="L17" s="3" t="str">
        <f t="shared" si="1"/>
        <v>0</v>
      </c>
      <c r="M17" s="3" t="str">
        <f aca="true" t="shared" si="3" ref="M17:M26">IF(K17&lt;=3,"ไม่ผ่าน",IF(K17&lt;=7,"ผ่าน",IF(K17&lt;=11,"ดี",IF(K17&gt;=12,"ดีเยี่ยม"))))</f>
        <v>ไม่ผ่าน</v>
      </c>
    </row>
    <row r="18" spans="1:13" s="1" customFormat="1" ht="13.5" customHeight="1">
      <c r="A18" s="62">
        <v>14</v>
      </c>
      <c r="B18" s="69" t="s">
        <v>311</v>
      </c>
      <c r="C18" s="36" t="s">
        <v>35</v>
      </c>
      <c r="D18" s="18" t="s">
        <v>312</v>
      </c>
      <c r="E18" s="19" t="s">
        <v>313</v>
      </c>
      <c r="F18" s="7"/>
      <c r="G18" s="7"/>
      <c r="H18" s="7"/>
      <c r="I18" s="7"/>
      <c r="J18" s="7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3.5" customHeight="1">
      <c r="A19" s="68">
        <v>15</v>
      </c>
      <c r="B19" s="69" t="s">
        <v>314</v>
      </c>
      <c r="C19" s="36" t="s">
        <v>35</v>
      </c>
      <c r="D19" s="18" t="s">
        <v>315</v>
      </c>
      <c r="E19" s="19" t="s">
        <v>316</v>
      </c>
      <c r="F19" s="7"/>
      <c r="G19" s="7"/>
      <c r="H19" s="7"/>
      <c r="I19" s="7"/>
      <c r="J19" s="7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3.5" customHeight="1">
      <c r="A20" s="62">
        <v>16</v>
      </c>
      <c r="B20" s="69" t="s">
        <v>317</v>
      </c>
      <c r="C20" s="36" t="s">
        <v>35</v>
      </c>
      <c r="D20" s="18" t="s">
        <v>318</v>
      </c>
      <c r="E20" s="19" t="s">
        <v>319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3.5" customHeight="1">
      <c r="A21" s="68">
        <v>17</v>
      </c>
      <c r="B21" s="69" t="s">
        <v>320</v>
      </c>
      <c r="C21" s="36" t="s">
        <v>35</v>
      </c>
      <c r="D21" s="18" t="s">
        <v>321</v>
      </c>
      <c r="E21" s="19" t="s">
        <v>322</v>
      </c>
      <c r="F21" s="7"/>
      <c r="G21" s="7"/>
      <c r="H21" s="7"/>
      <c r="I21" s="7"/>
      <c r="J21" s="7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3.5" customHeight="1">
      <c r="A22" s="62">
        <v>18</v>
      </c>
      <c r="B22" s="69" t="s">
        <v>323</v>
      </c>
      <c r="C22" s="36" t="s">
        <v>35</v>
      </c>
      <c r="D22" s="18" t="s">
        <v>324</v>
      </c>
      <c r="E22" s="19" t="s">
        <v>325</v>
      </c>
      <c r="F22" s="7"/>
      <c r="G22" s="7"/>
      <c r="H22" s="7"/>
      <c r="I22" s="7"/>
      <c r="J22" s="7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3.5" customHeight="1">
      <c r="A23" s="68">
        <v>19</v>
      </c>
      <c r="B23" s="69" t="s">
        <v>326</v>
      </c>
      <c r="C23" s="36" t="s">
        <v>35</v>
      </c>
      <c r="D23" s="18" t="s">
        <v>245</v>
      </c>
      <c r="E23" s="19" t="s">
        <v>327</v>
      </c>
      <c r="F23" s="7"/>
      <c r="G23" s="7"/>
      <c r="H23" s="7"/>
      <c r="I23" s="7"/>
      <c r="J23" s="7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3.5" customHeight="1">
      <c r="A24" s="62">
        <v>20</v>
      </c>
      <c r="B24" s="69" t="s">
        <v>328</v>
      </c>
      <c r="C24" s="36" t="s">
        <v>35</v>
      </c>
      <c r="D24" s="18" t="s">
        <v>329</v>
      </c>
      <c r="E24" s="19" t="s">
        <v>330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3.5" customHeight="1">
      <c r="A25" s="68">
        <v>21</v>
      </c>
      <c r="B25" s="69" t="s">
        <v>331</v>
      </c>
      <c r="C25" s="36" t="s">
        <v>35</v>
      </c>
      <c r="D25" s="18" t="s">
        <v>332</v>
      </c>
      <c r="E25" s="19" t="s">
        <v>333</v>
      </c>
      <c r="F25" s="7"/>
      <c r="G25" s="7"/>
      <c r="H25" s="7"/>
      <c r="I25" s="7"/>
      <c r="J25" s="7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3.5" customHeight="1">
      <c r="A26" s="62">
        <v>22</v>
      </c>
      <c r="B26" s="69" t="s">
        <v>334</v>
      </c>
      <c r="C26" s="36" t="s">
        <v>35</v>
      </c>
      <c r="D26" s="18" t="s">
        <v>335</v>
      </c>
      <c r="E26" s="19" t="s">
        <v>336</v>
      </c>
      <c r="F26" s="7"/>
      <c r="G26" s="7"/>
      <c r="H26" s="7"/>
      <c r="I26" s="7"/>
      <c r="J26" s="7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3.5" customHeight="1">
      <c r="A27" s="68">
        <v>23</v>
      </c>
      <c r="B27" s="69" t="s">
        <v>337</v>
      </c>
      <c r="C27" s="36" t="s">
        <v>35</v>
      </c>
      <c r="D27" s="18" t="s">
        <v>254</v>
      </c>
      <c r="E27" s="19" t="s">
        <v>338</v>
      </c>
      <c r="F27" s="10"/>
      <c r="G27" s="10"/>
      <c r="H27" s="10"/>
      <c r="I27" s="10"/>
      <c r="J27" s="10"/>
      <c r="K27" s="3">
        <f aca="true" t="shared" si="4" ref="K27:K38">SUM(F27,G27,H27,I27,J27)</f>
        <v>0</v>
      </c>
      <c r="L27" s="3" t="str">
        <f>IF(K27&lt;=3,"0",IF(K27&lt;=7,"1",IF(K27&lt;=11,"2",IF(K27&gt;=12,"3"))))</f>
        <v>0</v>
      </c>
      <c r="M27" s="3" t="str">
        <f>IF(K27&lt;=3,"ไม่ผ่าน",IF(K27&lt;=7,"ผ่าน",IF(K27&lt;=11,"ดี",IF(K27&gt;=12,"ดีเยี่ยม"))))</f>
        <v>ไม่ผ่าน</v>
      </c>
    </row>
    <row r="28" spans="1:13" s="1" customFormat="1" ht="13.5" customHeight="1">
      <c r="A28" s="62">
        <v>24</v>
      </c>
      <c r="B28" s="69" t="s">
        <v>339</v>
      </c>
      <c r="C28" s="36" t="s">
        <v>35</v>
      </c>
      <c r="D28" s="18" t="s">
        <v>340</v>
      </c>
      <c r="E28" s="19" t="s">
        <v>341</v>
      </c>
      <c r="F28" s="7"/>
      <c r="G28" s="7"/>
      <c r="H28" s="7"/>
      <c r="I28" s="7"/>
      <c r="J28" s="7"/>
      <c r="K28" s="3">
        <f t="shared" si="4"/>
        <v>0</v>
      </c>
      <c r="L28" s="3" t="str">
        <f t="shared" si="1"/>
        <v>0</v>
      </c>
      <c r="M28" s="3" t="str">
        <f aca="true" t="shared" si="5" ref="M28:M40">IF(K28&lt;=3,"ไม่ผ่าน",IF(K28&lt;=7,"ผ่าน",IF(K28&lt;=11,"ดี",IF(K28&gt;=12,"ดีเยี่ยม"))))</f>
        <v>ไม่ผ่าน</v>
      </c>
    </row>
    <row r="29" spans="1:13" s="1" customFormat="1" ht="13.5" customHeight="1">
      <c r="A29" s="68">
        <v>25</v>
      </c>
      <c r="B29" s="69" t="s">
        <v>342</v>
      </c>
      <c r="C29" s="36" t="s">
        <v>35</v>
      </c>
      <c r="D29" s="18" t="s">
        <v>343</v>
      </c>
      <c r="E29" s="19" t="s">
        <v>344</v>
      </c>
      <c r="F29" s="7"/>
      <c r="G29" s="7"/>
      <c r="H29" s="7"/>
      <c r="I29" s="7"/>
      <c r="J29" s="7"/>
      <c r="K29" s="3">
        <f t="shared" si="4"/>
        <v>0</v>
      </c>
      <c r="L29" s="3" t="str">
        <f t="shared" si="1"/>
        <v>0</v>
      </c>
      <c r="M29" s="3" t="str">
        <f t="shared" si="5"/>
        <v>ไม่ผ่าน</v>
      </c>
    </row>
    <row r="30" spans="1:13" s="1" customFormat="1" ht="13.5" customHeight="1">
      <c r="A30" s="62">
        <v>26</v>
      </c>
      <c r="B30" s="69" t="s">
        <v>345</v>
      </c>
      <c r="C30" s="36" t="s">
        <v>35</v>
      </c>
      <c r="D30" s="18" t="s">
        <v>346</v>
      </c>
      <c r="E30" s="19" t="s">
        <v>347</v>
      </c>
      <c r="F30" s="7"/>
      <c r="G30" s="7"/>
      <c r="H30" s="7"/>
      <c r="I30" s="7"/>
      <c r="J30" s="7"/>
      <c r="K30" s="3">
        <f t="shared" si="4"/>
        <v>0</v>
      </c>
      <c r="L30" s="3" t="str">
        <f t="shared" si="1"/>
        <v>0</v>
      </c>
      <c r="M30" s="3" t="str">
        <f t="shared" si="5"/>
        <v>ไม่ผ่าน</v>
      </c>
    </row>
    <row r="31" spans="1:13" s="1" customFormat="1" ht="13.5" customHeight="1">
      <c r="A31" s="68">
        <v>27</v>
      </c>
      <c r="B31" s="69" t="s">
        <v>348</v>
      </c>
      <c r="C31" s="36" t="s">
        <v>35</v>
      </c>
      <c r="D31" s="18" t="s">
        <v>349</v>
      </c>
      <c r="E31" s="19" t="s">
        <v>350</v>
      </c>
      <c r="F31" s="10"/>
      <c r="G31" s="10"/>
      <c r="H31" s="10"/>
      <c r="I31" s="10"/>
      <c r="J31" s="10"/>
      <c r="K31" s="3">
        <f t="shared" si="4"/>
        <v>0</v>
      </c>
      <c r="L31" s="3" t="str">
        <f t="shared" si="1"/>
        <v>0</v>
      </c>
      <c r="M31" s="3" t="str">
        <f t="shared" si="5"/>
        <v>ไม่ผ่าน</v>
      </c>
    </row>
    <row r="32" spans="1:13" s="1" customFormat="1" ht="13.5" customHeight="1">
      <c r="A32" s="62">
        <v>28</v>
      </c>
      <c r="B32" s="69" t="s">
        <v>351</v>
      </c>
      <c r="C32" s="36" t="s">
        <v>35</v>
      </c>
      <c r="D32" s="18" t="s">
        <v>352</v>
      </c>
      <c r="E32" s="19" t="s">
        <v>353</v>
      </c>
      <c r="F32" s="7"/>
      <c r="G32" s="7"/>
      <c r="H32" s="7"/>
      <c r="I32" s="7"/>
      <c r="J32" s="7"/>
      <c r="K32" s="3">
        <f t="shared" si="4"/>
        <v>0</v>
      </c>
      <c r="L32" s="3" t="str">
        <f t="shared" si="1"/>
        <v>0</v>
      </c>
      <c r="M32" s="3" t="str">
        <f t="shared" si="5"/>
        <v>ไม่ผ่าน</v>
      </c>
    </row>
    <row r="33" spans="1:13" s="1" customFormat="1" ht="13.5" customHeight="1">
      <c r="A33" s="68">
        <v>29</v>
      </c>
      <c r="B33" s="69" t="s">
        <v>354</v>
      </c>
      <c r="C33" s="36" t="s">
        <v>35</v>
      </c>
      <c r="D33" s="18" t="s">
        <v>355</v>
      </c>
      <c r="E33" s="19" t="s">
        <v>356</v>
      </c>
      <c r="F33" s="7"/>
      <c r="G33" s="7"/>
      <c r="H33" s="7"/>
      <c r="I33" s="7"/>
      <c r="J33" s="7"/>
      <c r="K33" s="3">
        <f t="shared" si="4"/>
        <v>0</v>
      </c>
      <c r="L33" s="3" t="str">
        <f t="shared" si="1"/>
        <v>0</v>
      </c>
      <c r="M33" s="3" t="str">
        <f t="shared" si="5"/>
        <v>ไม่ผ่าน</v>
      </c>
    </row>
    <row r="34" spans="1:13" s="1" customFormat="1" ht="13.5" customHeight="1">
      <c r="A34" s="62">
        <v>30</v>
      </c>
      <c r="B34" s="69" t="s">
        <v>357</v>
      </c>
      <c r="C34" s="36" t="s">
        <v>41</v>
      </c>
      <c r="D34" s="18" t="s">
        <v>358</v>
      </c>
      <c r="E34" s="19" t="s">
        <v>359</v>
      </c>
      <c r="F34" s="7"/>
      <c r="G34" s="7"/>
      <c r="H34" s="7"/>
      <c r="I34" s="7"/>
      <c r="J34" s="7"/>
      <c r="K34" s="3">
        <f t="shared" si="4"/>
        <v>0</v>
      </c>
      <c r="L34" s="3" t="str">
        <f t="shared" si="1"/>
        <v>0</v>
      </c>
      <c r="M34" s="3" t="str">
        <f t="shared" si="5"/>
        <v>ไม่ผ่าน</v>
      </c>
    </row>
    <row r="35" spans="1:13" s="1" customFormat="1" ht="13.5" customHeight="1">
      <c r="A35" s="68">
        <v>31</v>
      </c>
      <c r="B35" s="69" t="s">
        <v>360</v>
      </c>
      <c r="C35" s="36" t="s">
        <v>41</v>
      </c>
      <c r="D35" s="18" t="s">
        <v>361</v>
      </c>
      <c r="E35" s="19" t="s">
        <v>200</v>
      </c>
      <c r="F35" s="10"/>
      <c r="G35" s="10"/>
      <c r="H35" s="10"/>
      <c r="I35" s="10"/>
      <c r="J35" s="10"/>
      <c r="K35" s="3">
        <f t="shared" si="4"/>
        <v>0</v>
      </c>
      <c r="L35" s="3" t="str">
        <f t="shared" si="1"/>
        <v>0</v>
      </c>
      <c r="M35" s="3" t="str">
        <f t="shared" si="5"/>
        <v>ไม่ผ่าน</v>
      </c>
    </row>
    <row r="36" spans="1:13" s="1" customFormat="1" ht="13.5" customHeight="1">
      <c r="A36" s="62">
        <v>32</v>
      </c>
      <c r="B36" s="69" t="s">
        <v>362</v>
      </c>
      <c r="C36" s="36" t="s">
        <v>41</v>
      </c>
      <c r="D36" s="18" t="s">
        <v>363</v>
      </c>
      <c r="E36" s="19" t="s">
        <v>364</v>
      </c>
      <c r="F36" s="7"/>
      <c r="G36" s="7"/>
      <c r="H36" s="7"/>
      <c r="I36" s="7"/>
      <c r="J36" s="7"/>
      <c r="K36" s="3">
        <f t="shared" si="4"/>
        <v>0</v>
      </c>
      <c r="L36" s="3" t="str">
        <f t="shared" si="1"/>
        <v>0</v>
      </c>
      <c r="M36" s="3" t="str">
        <f t="shared" si="5"/>
        <v>ไม่ผ่าน</v>
      </c>
    </row>
    <row r="37" spans="1:13" s="1" customFormat="1" ht="13.5" customHeight="1">
      <c r="A37" s="68">
        <v>33</v>
      </c>
      <c r="B37" s="69" t="s">
        <v>365</v>
      </c>
      <c r="C37" s="36" t="s">
        <v>41</v>
      </c>
      <c r="D37" s="18" t="s">
        <v>366</v>
      </c>
      <c r="E37" s="19" t="s">
        <v>367</v>
      </c>
      <c r="F37" s="7"/>
      <c r="G37" s="7"/>
      <c r="H37" s="7"/>
      <c r="I37" s="7"/>
      <c r="J37" s="7"/>
      <c r="K37" s="3">
        <f t="shared" si="4"/>
        <v>0</v>
      </c>
      <c r="L37" s="3" t="str">
        <f t="shared" si="1"/>
        <v>0</v>
      </c>
      <c r="M37" s="3" t="str">
        <f t="shared" si="5"/>
        <v>ไม่ผ่าน</v>
      </c>
    </row>
    <row r="38" spans="1:13" s="1" customFormat="1" ht="13.5" customHeight="1">
      <c r="A38" s="62">
        <v>34</v>
      </c>
      <c r="B38" s="69" t="s">
        <v>368</v>
      </c>
      <c r="C38" s="36" t="s">
        <v>35</v>
      </c>
      <c r="D38" s="18" t="s">
        <v>369</v>
      </c>
      <c r="E38" s="19" t="s">
        <v>370</v>
      </c>
      <c r="F38" s="7"/>
      <c r="G38" s="7"/>
      <c r="H38" s="7"/>
      <c r="I38" s="7"/>
      <c r="J38" s="7"/>
      <c r="K38" s="3">
        <f t="shared" si="4"/>
        <v>0</v>
      </c>
      <c r="L38" s="3" t="str">
        <f t="shared" si="1"/>
        <v>0</v>
      </c>
      <c r="M38" s="3" t="str">
        <f t="shared" si="5"/>
        <v>ไม่ผ่าน</v>
      </c>
    </row>
    <row r="39" spans="1:13" s="1" customFormat="1" ht="13.5" customHeight="1">
      <c r="A39" s="68">
        <v>35</v>
      </c>
      <c r="B39" s="69" t="s">
        <v>371</v>
      </c>
      <c r="C39" s="36" t="s">
        <v>35</v>
      </c>
      <c r="D39" s="18" t="s">
        <v>372</v>
      </c>
      <c r="E39" s="19" t="s">
        <v>373</v>
      </c>
      <c r="F39" s="10"/>
      <c r="G39" s="10"/>
      <c r="H39" s="10"/>
      <c r="I39" s="10"/>
      <c r="J39" s="10"/>
      <c r="K39" s="3">
        <f>SUM(F39,G39,H39,I39,J39)</f>
        <v>0</v>
      </c>
      <c r="L39" s="3" t="str">
        <f t="shared" si="1"/>
        <v>0</v>
      </c>
      <c r="M39" s="3" t="str">
        <f t="shared" si="5"/>
        <v>ไม่ผ่าน</v>
      </c>
    </row>
    <row r="40" spans="1:13" s="1" customFormat="1" ht="13.5" customHeight="1">
      <c r="A40" s="62">
        <v>36</v>
      </c>
      <c r="B40" s="69" t="s">
        <v>374</v>
      </c>
      <c r="C40" s="64" t="s">
        <v>41</v>
      </c>
      <c r="D40" s="65" t="s">
        <v>375</v>
      </c>
      <c r="E40" s="66" t="s">
        <v>376</v>
      </c>
      <c r="F40" s="10"/>
      <c r="G40" s="10"/>
      <c r="H40" s="10"/>
      <c r="I40" s="10"/>
      <c r="J40" s="10"/>
      <c r="K40" s="3">
        <f>SUM(F40,G40,H40,I40,J40)</f>
        <v>0</v>
      </c>
      <c r="L40" s="3" t="str">
        <f t="shared" si="1"/>
        <v>0</v>
      </c>
      <c r="M40" s="3" t="str">
        <f t="shared" si="5"/>
        <v>ไม่ผ่าน</v>
      </c>
    </row>
    <row r="41" spans="3:10" s="1" customFormat="1" ht="21">
      <c r="C41" s="1" t="s">
        <v>2</v>
      </c>
      <c r="F41" s="109">
        <f>COUNTIF(L5:L40,3)</f>
        <v>0</v>
      </c>
      <c r="G41" s="109">
        <f>COUNTIF(L5:L40,2)</f>
        <v>0</v>
      </c>
      <c r="H41" s="109">
        <f>COUNTIF(L5:L40,1)</f>
        <v>0</v>
      </c>
      <c r="I41" s="109">
        <f>COUNTIF(L5:L40,0)</f>
        <v>36</v>
      </c>
      <c r="J41" s="5"/>
    </row>
    <row r="42" spans="3:13" s="1" customFormat="1" ht="18.75" customHeight="1">
      <c r="C42" s="1" t="s">
        <v>13</v>
      </c>
      <c r="F42" s="5"/>
      <c r="G42" s="97">
        <f>(F41*100)/37</f>
        <v>0</v>
      </c>
      <c r="H42" s="5"/>
      <c r="I42" s="5"/>
      <c r="J42" s="5"/>
      <c r="K42" s="5" t="s">
        <v>18</v>
      </c>
      <c r="M42" s="97">
        <f>(H41*100)/37</f>
        <v>0</v>
      </c>
    </row>
    <row r="43" spans="3:13" s="1" customFormat="1" ht="18.75" customHeight="1">
      <c r="C43" s="1" t="s">
        <v>14</v>
      </c>
      <c r="F43" s="5"/>
      <c r="G43" s="97">
        <f>(G41*100)/37</f>
        <v>0</v>
      </c>
      <c r="H43" s="5"/>
      <c r="I43" s="5"/>
      <c r="J43" s="5"/>
      <c r="K43" s="5" t="s">
        <v>19</v>
      </c>
      <c r="M43" s="97">
        <f>(I41*100)/36</f>
        <v>100</v>
      </c>
    </row>
    <row r="44" spans="3:10" s="1" customFormat="1" ht="18.75" customHeight="1">
      <c r="C44" s="1" t="s">
        <v>15</v>
      </c>
      <c r="F44" s="5"/>
      <c r="G44" s="5"/>
      <c r="H44" s="5"/>
      <c r="I44" s="1" t="s">
        <v>20</v>
      </c>
      <c r="J44" s="5"/>
    </row>
    <row r="45" spans="3:10" s="1" customFormat="1" ht="21">
      <c r="C45" s="1" t="s">
        <v>16</v>
      </c>
      <c r="F45" s="5"/>
      <c r="G45" s="5"/>
      <c r="H45" s="5"/>
      <c r="I45" s="1" t="s">
        <v>33</v>
      </c>
      <c r="J45" s="5"/>
    </row>
    <row r="46" spans="3:10" s="1" customFormat="1" ht="18.75" customHeight="1">
      <c r="C46" s="1" t="s">
        <v>17</v>
      </c>
      <c r="F46" s="5"/>
      <c r="G46" s="5"/>
      <c r="H46" s="5"/>
      <c r="I46" s="1" t="s">
        <v>21</v>
      </c>
      <c r="J46" s="5"/>
    </row>
  </sheetData>
  <sheetProtection/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3">
      <selection activeCell="M40" sqref="M40"/>
    </sheetView>
  </sheetViews>
  <sheetFormatPr defaultColWidth="9.140625" defaultRowHeight="15"/>
  <cols>
    <col min="1" max="1" width="3.8515625" style="0" customWidth="1"/>
    <col min="2" max="2" width="7.28125" style="0" customWidth="1"/>
    <col min="3" max="3" width="8.28125" style="0" customWidth="1"/>
    <col min="4" max="4" width="7.7109375" style="0" customWidth="1"/>
    <col min="5" max="5" width="9.7109375" style="0" customWidth="1"/>
    <col min="6" max="10" width="3.7109375" style="0" customWidth="1"/>
    <col min="11" max="11" width="8.7109375" style="0" customWidth="1"/>
    <col min="12" max="12" width="9.00390625" style="0" customWidth="1"/>
    <col min="13" max="13" width="10.421875" style="0" customWidth="1"/>
  </cols>
  <sheetData>
    <row r="1" spans="1:13" s="1" customFormat="1" ht="21">
      <c r="A1" s="2"/>
      <c r="B1" s="2"/>
      <c r="C1" s="2"/>
      <c r="D1" s="2"/>
      <c r="E1" s="130" t="s">
        <v>2</v>
      </c>
      <c r="F1" s="130"/>
      <c r="G1" s="130"/>
      <c r="H1" s="130"/>
      <c r="I1" s="130"/>
      <c r="J1" s="130"/>
      <c r="K1" s="130"/>
      <c r="L1" s="130"/>
      <c r="M1" s="130"/>
    </row>
    <row r="2" spans="1:13" s="1" customFormat="1" ht="22.5" customHeight="1">
      <c r="A2" s="122" t="s">
        <v>27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s="1" customFormat="1" ht="18" customHeight="1">
      <c r="A3" s="120" t="s">
        <v>3</v>
      </c>
      <c r="B3" s="116" t="s">
        <v>4</v>
      </c>
      <c r="C3" s="110" t="s">
        <v>5</v>
      </c>
      <c r="D3" s="111"/>
      <c r="E3" s="112"/>
      <c r="F3" s="121" t="s">
        <v>1</v>
      </c>
      <c r="G3" s="121"/>
      <c r="H3" s="121"/>
      <c r="I3" s="121"/>
      <c r="J3" s="121"/>
      <c r="K3" s="118" t="s">
        <v>0</v>
      </c>
      <c r="L3" s="123" t="s">
        <v>11</v>
      </c>
      <c r="M3" s="123" t="s">
        <v>12</v>
      </c>
    </row>
    <row r="4" spans="1:13" s="1" customFormat="1" ht="58.5" customHeight="1">
      <c r="A4" s="120"/>
      <c r="B4" s="129"/>
      <c r="C4" s="126"/>
      <c r="D4" s="127"/>
      <c r="E4" s="12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9"/>
      <c r="L4" s="124"/>
      <c r="M4" s="125"/>
    </row>
    <row r="5" spans="1:13" s="1" customFormat="1" ht="14.25" customHeight="1">
      <c r="A5" s="62">
        <v>1</v>
      </c>
      <c r="B5" s="63" t="s">
        <v>377</v>
      </c>
      <c r="C5" s="36" t="s">
        <v>35</v>
      </c>
      <c r="D5" s="18" t="s">
        <v>378</v>
      </c>
      <c r="E5" s="19" t="s">
        <v>379</v>
      </c>
      <c r="F5" s="10"/>
      <c r="G5" s="10"/>
      <c r="H5" s="10"/>
      <c r="I5" s="10"/>
      <c r="J5" s="10"/>
      <c r="K5" s="3">
        <f aca="true" t="shared" si="0" ref="K5:K25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4.25" customHeight="1">
      <c r="A6" s="62">
        <v>2</v>
      </c>
      <c r="B6" s="63" t="s">
        <v>380</v>
      </c>
      <c r="C6" s="36" t="s">
        <v>35</v>
      </c>
      <c r="D6" s="18" t="s">
        <v>381</v>
      </c>
      <c r="E6" s="19" t="s">
        <v>382</v>
      </c>
      <c r="F6" s="7"/>
      <c r="G6" s="7"/>
      <c r="H6" s="7"/>
      <c r="I6" s="7"/>
      <c r="J6" s="7"/>
      <c r="K6" s="3">
        <f t="shared" si="0"/>
        <v>0</v>
      </c>
      <c r="L6" s="3" t="str">
        <f aca="true" t="shared" si="1" ref="L6:L37">IF(K6&lt;=3,"0",IF(K6&lt;=7,"1",IF(K6&lt;=11,"2",IF(K6&gt;=12,"3"))))</f>
        <v>0</v>
      </c>
      <c r="M6" s="3" t="str">
        <f aca="true" t="shared" si="2" ref="M6:M16">IF(K6&lt;=3,"ไม่ผ่าน",IF(K6&lt;=7,"ผ่าน",IF(K6&lt;=11,"ดี",IF(K6&gt;=12,"ดีเยี่ยม"))))</f>
        <v>ไม่ผ่าน</v>
      </c>
    </row>
    <row r="7" spans="1:13" s="1" customFormat="1" ht="14.25" customHeight="1">
      <c r="A7" s="62">
        <v>3</v>
      </c>
      <c r="B7" s="63" t="s">
        <v>383</v>
      </c>
      <c r="C7" s="36" t="s">
        <v>35</v>
      </c>
      <c r="D7" s="18" t="s">
        <v>384</v>
      </c>
      <c r="E7" s="19" t="s">
        <v>385</v>
      </c>
      <c r="F7" s="7"/>
      <c r="G7" s="7"/>
      <c r="H7" s="7"/>
      <c r="I7" s="7"/>
      <c r="J7" s="7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4.25" customHeight="1">
      <c r="A8" s="62">
        <v>4</v>
      </c>
      <c r="B8" s="63" t="s">
        <v>386</v>
      </c>
      <c r="C8" s="36" t="s">
        <v>35</v>
      </c>
      <c r="D8" s="18" t="s">
        <v>387</v>
      </c>
      <c r="E8" s="19" t="s">
        <v>388</v>
      </c>
      <c r="F8" s="7"/>
      <c r="G8" s="7"/>
      <c r="H8" s="7"/>
      <c r="I8" s="7"/>
      <c r="J8" s="7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4.25" customHeight="1">
      <c r="A9" s="62">
        <v>5</v>
      </c>
      <c r="B9" s="63" t="s">
        <v>389</v>
      </c>
      <c r="C9" s="36" t="s">
        <v>35</v>
      </c>
      <c r="D9" s="18" t="s">
        <v>222</v>
      </c>
      <c r="E9" s="19" t="s">
        <v>390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4.25" customHeight="1">
      <c r="A10" s="62">
        <v>6</v>
      </c>
      <c r="B10" s="63" t="s">
        <v>391</v>
      </c>
      <c r="C10" s="36" t="s">
        <v>35</v>
      </c>
      <c r="D10" s="18" t="s">
        <v>36</v>
      </c>
      <c r="E10" s="19" t="s">
        <v>121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4.25" customHeight="1">
      <c r="A11" s="67">
        <v>7</v>
      </c>
      <c r="B11" s="63" t="s">
        <v>392</v>
      </c>
      <c r="C11" s="36" t="s">
        <v>35</v>
      </c>
      <c r="D11" s="18" t="s">
        <v>393</v>
      </c>
      <c r="E11" s="19" t="s">
        <v>394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4.25" customHeight="1">
      <c r="A12" s="62">
        <v>8</v>
      </c>
      <c r="B12" s="63" t="s">
        <v>395</v>
      </c>
      <c r="C12" s="36" t="s">
        <v>35</v>
      </c>
      <c r="D12" s="18" t="s">
        <v>396</v>
      </c>
      <c r="E12" s="19" t="s">
        <v>255</v>
      </c>
      <c r="F12" s="7"/>
      <c r="G12" s="7"/>
      <c r="H12" s="7"/>
      <c r="I12" s="7"/>
      <c r="J12" s="7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4.25" customHeight="1">
      <c r="A13" s="68">
        <v>9</v>
      </c>
      <c r="B13" s="63" t="s">
        <v>397</v>
      </c>
      <c r="C13" s="36" t="s">
        <v>35</v>
      </c>
      <c r="D13" s="18" t="s">
        <v>398</v>
      </c>
      <c r="E13" s="19" t="s">
        <v>399</v>
      </c>
      <c r="F13" s="7"/>
      <c r="G13" s="7"/>
      <c r="H13" s="7"/>
      <c r="I13" s="7"/>
      <c r="J13" s="7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4.25" customHeight="1">
      <c r="A14" s="62">
        <v>10</v>
      </c>
      <c r="B14" s="88" t="s">
        <v>400</v>
      </c>
      <c r="C14" s="36" t="s">
        <v>35</v>
      </c>
      <c r="D14" s="37" t="s">
        <v>401</v>
      </c>
      <c r="E14" s="38" t="s">
        <v>333</v>
      </c>
      <c r="F14" s="7"/>
      <c r="G14" s="7"/>
      <c r="H14" s="7"/>
      <c r="I14" s="7"/>
      <c r="J14" s="7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4.25" customHeight="1">
      <c r="A15" s="62">
        <v>11</v>
      </c>
      <c r="B15" s="69" t="s">
        <v>402</v>
      </c>
      <c r="C15" s="18" t="s">
        <v>35</v>
      </c>
      <c r="D15" s="18" t="s">
        <v>403</v>
      </c>
      <c r="E15" s="19" t="s">
        <v>404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4.25" customHeight="1">
      <c r="A16" s="62">
        <v>12</v>
      </c>
      <c r="B16" s="69" t="s">
        <v>405</v>
      </c>
      <c r="C16" s="18" t="s">
        <v>35</v>
      </c>
      <c r="D16" s="18" t="s">
        <v>406</v>
      </c>
      <c r="E16" s="19" t="s">
        <v>407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4.25" customHeight="1">
      <c r="A17" s="67">
        <v>13</v>
      </c>
      <c r="B17" s="69" t="s">
        <v>408</v>
      </c>
      <c r="C17" s="18" t="s">
        <v>35</v>
      </c>
      <c r="D17" s="18" t="s">
        <v>409</v>
      </c>
      <c r="E17" s="19" t="s">
        <v>410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aca="true" t="shared" si="3" ref="M17:M26">IF(K17&lt;=3,"ไม่ผ่าน",IF(K17&lt;=7,"ผ่าน",IF(K17&lt;=11,"ดี",IF(K17&gt;=12,"ดีเยี่ยม"))))</f>
        <v>ไม่ผ่าน</v>
      </c>
    </row>
    <row r="18" spans="1:13" s="1" customFormat="1" ht="14.25" customHeight="1">
      <c r="A18" s="62">
        <v>14</v>
      </c>
      <c r="B18" s="69" t="s">
        <v>411</v>
      </c>
      <c r="C18" s="18" t="s">
        <v>35</v>
      </c>
      <c r="D18" s="18" t="s">
        <v>412</v>
      </c>
      <c r="E18" s="19" t="s">
        <v>413</v>
      </c>
      <c r="F18" s="7"/>
      <c r="G18" s="7"/>
      <c r="H18" s="7"/>
      <c r="I18" s="7"/>
      <c r="J18" s="7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4.25" customHeight="1">
      <c r="A19" s="62">
        <v>15</v>
      </c>
      <c r="B19" s="69" t="s">
        <v>414</v>
      </c>
      <c r="C19" s="18" t="s">
        <v>35</v>
      </c>
      <c r="D19" s="18" t="s">
        <v>415</v>
      </c>
      <c r="E19" s="19" t="s">
        <v>416</v>
      </c>
      <c r="F19" s="7"/>
      <c r="G19" s="7"/>
      <c r="H19" s="7"/>
      <c r="I19" s="7"/>
      <c r="J19" s="7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4.25" customHeight="1">
      <c r="A20" s="62">
        <v>16</v>
      </c>
      <c r="B20" s="69" t="s">
        <v>417</v>
      </c>
      <c r="C20" s="18" t="s">
        <v>35</v>
      </c>
      <c r="D20" s="18" t="s">
        <v>418</v>
      </c>
      <c r="E20" s="19" t="s">
        <v>419</v>
      </c>
      <c r="F20" s="7"/>
      <c r="G20" s="7"/>
      <c r="H20" s="7"/>
      <c r="I20" s="7"/>
      <c r="J20" s="7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4.25" customHeight="1">
      <c r="A21" s="67">
        <v>17</v>
      </c>
      <c r="B21" s="69" t="s">
        <v>420</v>
      </c>
      <c r="C21" s="18" t="s">
        <v>35</v>
      </c>
      <c r="D21" s="18" t="s">
        <v>421</v>
      </c>
      <c r="E21" s="19" t="s">
        <v>422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4.25" customHeight="1">
      <c r="A22" s="62">
        <v>18</v>
      </c>
      <c r="B22" s="69" t="s">
        <v>423</v>
      </c>
      <c r="C22" s="18" t="s">
        <v>35</v>
      </c>
      <c r="D22" s="18" t="s">
        <v>424</v>
      </c>
      <c r="E22" s="19" t="s">
        <v>425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4.25" customHeight="1">
      <c r="A23" s="62">
        <v>19</v>
      </c>
      <c r="B23" s="69" t="s">
        <v>426</v>
      </c>
      <c r="C23" s="18" t="s">
        <v>35</v>
      </c>
      <c r="D23" s="18" t="s">
        <v>427</v>
      </c>
      <c r="E23" s="19" t="s">
        <v>428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4.25" customHeight="1">
      <c r="A24" s="62">
        <v>20</v>
      </c>
      <c r="B24" s="69" t="s">
        <v>429</v>
      </c>
      <c r="C24" s="18" t="s">
        <v>35</v>
      </c>
      <c r="D24" s="18" t="s">
        <v>430</v>
      </c>
      <c r="E24" s="19" t="s">
        <v>431</v>
      </c>
      <c r="F24" s="7"/>
      <c r="G24" s="7"/>
      <c r="H24" s="7"/>
      <c r="I24" s="7"/>
      <c r="J24" s="7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4.25" customHeight="1">
      <c r="A25" s="62">
        <v>21</v>
      </c>
      <c r="B25" s="69" t="s">
        <v>432</v>
      </c>
      <c r="C25" s="18" t="s">
        <v>41</v>
      </c>
      <c r="D25" s="18" t="s">
        <v>433</v>
      </c>
      <c r="E25" s="19" t="s">
        <v>434</v>
      </c>
      <c r="F25" s="7"/>
      <c r="G25" s="7"/>
      <c r="H25" s="7"/>
      <c r="I25" s="7"/>
      <c r="J25" s="7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4.25" customHeight="1">
      <c r="A26" s="62">
        <v>22</v>
      </c>
      <c r="B26" s="89" t="s">
        <v>435</v>
      </c>
      <c r="C26" s="36" t="s">
        <v>41</v>
      </c>
      <c r="D26" s="18" t="s">
        <v>436</v>
      </c>
      <c r="E26" s="19" t="s">
        <v>437</v>
      </c>
      <c r="F26" s="10"/>
      <c r="G26" s="10"/>
      <c r="H26" s="10"/>
      <c r="I26" s="10"/>
      <c r="J26" s="10"/>
      <c r="K26" s="3">
        <f aca="true" t="shared" si="4" ref="K26:K37">SUM(F26,G26,H26,I26,J26)</f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4.25" customHeight="1">
      <c r="A27" s="62">
        <v>23</v>
      </c>
      <c r="B27" s="63" t="s">
        <v>438</v>
      </c>
      <c r="C27" s="36" t="s">
        <v>41</v>
      </c>
      <c r="D27" s="18" t="s">
        <v>439</v>
      </c>
      <c r="E27" s="19" t="s">
        <v>440</v>
      </c>
      <c r="F27" s="10"/>
      <c r="G27" s="10"/>
      <c r="H27" s="10"/>
      <c r="I27" s="10"/>
      <c r="J27" s="10"/>
      <c r="K27" s="3">
        <f t="shared" si="4"/>
        <v>0</v>
      </c>
      <c r="L27" s="3" t="str">
        <f>IF(K27&lt;=3,"0",IF(K27&lt;=7,"1",IF(K27&lt;=11,"2",IF(K27&gt;=12,"3"))))</f>
        <v>0</v>
      </c>
      <c r="M27" s="3" t="str">
        <f>IF(K27&lt;=3,"ไม่ผ่าน",IF(K27&lt;=7,"ผ่าน",IF(K27&lt;=11,"ดี",IF(K27&gt;=12,"ดีเยี่ยม"))))</f>
        <v>ไม่ผ่าน</v>
      </c>
    </row>
    <row r="28" spans="1:13" s="1" customFormat="1" ht="14.25" customHeight="1">
      <c r="A28" s="62">
        <v>24</v>
      </c>
      <c r="B28" s="63" t="s">
        <v>441</v>
      </c>
      <c r="C28" s="36" t="s">
        <v>41</v>
      </c>
      <c r="D28" s="18" t="s">
        <v>442</v>
      </c>
      <c r="E28" s="19" t="s">
        <v>443</v>
      </c>
      <c r="F28" s="10"/>
      <c r="G28" s="10"/>
      <c r="H28" s="10"/>
      <c r="I28" s="10"/>
      <c r="J28" s="10"/>
      <c r="K28" s="3">
        <f t="shared" si="4"/>
        <v>0</v>
      </c>
      <c r="L28" s="3" t="str">
        <f t="shared" si="1"/>
        <v>0</v>
      </c>
      <c r="M28" s="3" t="str">
        <f aca="true" t="shared" si="5" ref="M28:M37">IF(K28&lt;=3,"ไม่ผ่าน",IF(K28&lt;=7,"ผ่าน",IF(K28&lt;=11,"ดี",IF(K28&gt;=12,"ดีเยี่ยม"))))</f>
        <v>ไม่ผ่าน</v>
      </c>
    </row>
    <row r="29" spans="1:13" s="1" customFormat="1" ht="14.25" customHeight="1">
      <c r="A29" s="62">
        <v>25</v>
      </c>
      <c r="B29" s="63" t="s">
        <v>444</v>
      </c>
      <c r="C29" s="36" t="s">
        <v>41</v>
      </c>
      <c r="D29" s="18" t="s">
        <v>445</v>
      </c>
      <c r="E29" s="19" t="s">
        <v>446</v>
      </c>
      <c r="F29" s="7"/>
      <c r="G29" s="7"/>
      <c r="H29" s="7"/>
      <c r="I29" s="7"/>
      <c r="J29" s="7"/>
      <c r="K29" s="3">
        <f t="shared" si="4"/>
        <v>0</v>
      </c>
      <c r="L29" s="3" t="str">
        <f t="shared" si="1"/>
        <v>0</v>
      </c>
      <c r="M29" s="3" t="str">
        <f t="shared" si="5"/>
        <v>ไม่ผ่าน</v>
      </c>
    </row>
    <row r="30" spans="1:13" s="1" customFormat="1" ht="14.25" customHeight="1">
      <c r="A30" s="62">
        <v>26</v>
      </c>
      <c r="B30" s="69" t="s">
        <v>447</v>
      </c>
      <c r="C30" s="36" t="s">
        <v>41</v>
      </c>
      <c r="D30" s="18" t="s">
        <v>448</v>
      </c>
      <c r="E30" s="19" t="s">
        <v>341</v>
      </c>
      <c r="F30" s="7"/>
      <c r="G30" s="7"/>
      <c r="H30" s="7"/>
      <c r="I30" s="7"/>
      <c r="J30" s="7"/>
      <c r="K30" s="3">
        <f t="shared" si="4"/>
        <v>0</v>
      </c>
      <c r="L30" s="3" t="str">
        <f t="shared" si="1"/>
        <v>0</v>
      </c>
      <c r="M30" s="3" t="str">
        <f t="shared" si="5"/>
        <v>ไม่ผ่าน</v>
      </c>
    </row>
    <row r="31" spans="1:13" s="1" customFormat="1" ht="14.25" customHeight="1">
      <c r="A31" s="62">
        <v>27</v>
      </c>
      <c r="B31" s="69" t="s">
        <v>449</v>
      </c>
      <c r="C31" s="36" t="s">
        <v>41</v>
      </c>
      <c r="D31" s="18" t="s">
        <v>450</v>
      </c>
      <c r="E31" s="19" t="s">
        <v>451</v>
      </c>
      <c r="F31" s="7"/>
      <c r="G31" s="7"/>
      <c r="H31" s="7"/>
      <c r="I31" s="7"/>
      <c r="J31" s="7"/>
      <c r="K31" s="3">
        <f t="shared" si="4"/>
        <v>0</v>
      </c>
      <c r="L31" s="3" t="str">
        <f t="shared" si="1"/>
        <v>0</v>
      </c>
      <c r="M31" s="3" t="str">
        <f t="shared" si="5"/>
        <v>ไม่ผ่าน</v>
      </c>
    </row>
    <row r="32" spans="1:13" s="1" customFormat="1" ht="14.25" customHeight="1">
      <c r="A32" s="62">
        <v>28</v>
      </c>
      <c r="B32" s="69" t="s">
        <v>452</v>
      </c>
      <c r="C32" s="79" t="s">
        <v>41</v>
      </c>
      <c r="D32" s="18" t="s">
        <v>453</v>
      </c>
      <c r="E32" s="19" t="s">
        <v>454</v>
      </c>
      <c r="F32" s="10"/>
      <c r="G32" s="10"/>
      <c r="H32" s="10"/>
      <c r="I32" s="10"/>
      <c r="J32" s="10"/>
      <c r="K32" s="3">
        <f t="shared" si="4"/>
        <v>0</v>
      </c>
      <c r="L32" s="3" t="str">
        <f t="shared" si="1"/>
        <v>0</v>
      </c>
      <c r="M32" s="3" t="str">
        <f t="shared" si="5"/>
        <v>ไม่ผ่าน</v>
      </c>
    </row>
    <row r="33" spans="1:13" s="1" customFormat="1" ht="14.25" customHeight="1">
      <c r="A33" s="62">
        <v>29</v>
      </c>
      <c r="B33" s="69" t="s">
        <v>455</v>
      </c>
      <c r="C33" s="18" t="s">
        <v>41</v>
      </c>
      <c r="D33" s="18" t="s">
        <v>456</v>
      </c>
      <c r="E33" s="19" t="s">
        <v>457</v>
      </c>
      <c r="F33" s="10"/>
      <c r="G33" s="10"/>
      <c r="H33" s="10"/>
      <c r="I33" s="10"/>
      <c r="J33" s="10"/>
      <c r="K33" s="3">
        <f t="shared" si="4"/>
        <v>0</v>
      </c>
      <c r="L33" s="3" t="str">
        <f t="shared" si="1"/>
        <v>0</v>
      </c>
      <c r="M33" s="3" t="str">
        <f t="shared" si="5"/>
        <v>ไม่ผ่าน</v>
      </c>
    </row>
    <row r="34" spans="1:13" s="1" customFormat="1" ht="14.25" customHeight="1">
      <c r="A34" s="62">
        <v>30</v>
      </c>
      <c r="B34" s="69" t="s">
        <v>458</v>
      </c>
      <c r="C34" s="18" t="s">
        <v>41</v>
      </c>
      <c r="D34" s="18" t="s">
        <v>459</v>
      </c>
      <c r="E34" s="19" t="s">
        <v>410</v>
      </c>
      <c r="F34" s="10"/>
      <c r="G34" s="10"/>
      <c r="H34" s="10"/>
      <c r="I34" s="10"/>
      <c r="J34" s="10"/>
      <c r="K34" s="3">
        <f t="shared" si="4"/>
        <v>0</v>
      </c>
      <c r="L34" s="3" t="str">
        <f t="shared" si="1"/>
        <v>0</v>
      </c>
      <c r="M34" s="3" t="str">
        <f t="shared" si="5"/>
        <v>ไม่ผ่าน</v>
      </c>
    </row>
    <row r="35" spans="1:13" s="1" customFormat="1" ht="14.25" customHeight="1">
      <c r="A35" s="62">
        <v>31</v>
      </c>
      <c r="B35" s="69" t="s">
        <v>460</v>
      </c>
      <c r="C35" s="36" t="s">
        <v>41</v>
      </c>
      <c r="D35" s="18" t="s">
        <v>461</v>
      </c>
      <c r="E35" s="19" t="s">
        <v>462</v>
      </c>
      <c r="F35" s="10"/>
      <c r="G35" s="10"/>
      <c r="H35" s="10"/>
      <c r="I35" s="10"/>
      <c r="J35" s="10"/>
      <c r="K35" s="3">
        <f t="shared" si="4"/>
        <v>0</v>
      </c>
      <c r="L35" s="3" t="str">
        <f t="shared" si="1"/>
        <v>0</v>
      </c>
      <c r="M35" s="3" t="str">
        <f t="shared" si="5"/>
        <v>ไม่ผ่าน</v>
      </c>
    </row>
    <row r="36" spans="1:13" s="1" customFormat="1" ht="14.25" customHeight="1">
      <c r="A36" s="62">
        <v>32</v>
      </c>
      <c r="B36" s="69" t="s">
        <v>463</v>
      </c>
      <c r="C36" s="36" t="s">
        <v>41</v>
      </c>
      <c r="D36" s="18" t="s">
        <v>464</v>
      </c>
      <c r="E36" s="19" t="s">
        <v>465</v>
      </c>
      <c r="F36" s="10"/>
      <c r="G36" s="10"/>
      <c r="H36" s="10"/>
      <c r="I36" s="10"/>
      <c r="J36" s="10"/>
      <c r="K36" s="3">
        <f t="shared" si="4"/>
        <v>0</v>
      </c>
      <c r="L36" s="3" t="str">
        <f t="shared" si="1"/>
        <v>0</v>
      </c>
      <c r="M36" s="3" t="str">
        <f t="shared" si="5"/>
        <v>ไม่ผ่าน</v>
      </c>
    </row>
    <row r="37" spans="1:13" s="1" customFormat="1" ht="14.25" customHeight="1">
      <c r="A37" s="62">
        <v>33</v>
      </c>
      <c r="B37" s="69" t="s">
        <v>466</v>
      </c>
      <c r="C37" s="36" t="s">
        <v>41</v>
      </c>
      <c r="D37" s="18" t="s">
        <v>191</v>
      </c>
      <c r="E37" s="19" t="s">
        <v>467</v>
      </c>
      <c r="F37" s="10"/>
      <c r="G37" s="10"/>
      <c r="H37" s="10"/>
      <c r="I37" s="10"/>
      <c r="J37" s="10"/>
      <c r="K37" s="3">
        <f t="shared" si="4"/>
        <v>0</v>
      </c>
      <c r="L37" s="3" t="str">
        <f t="shared" si="1"/>
        <v>0</v>
      </c>
      <c r="M37" s="3" t="str">
        <f t="shared" si="5"/>
        <v>ไม่ผ่าน</v>
      </c>
    </row>
    <row r="38" spans="3:10" s="1" customFormat="1" ht="21">
      <c r="C38" s="1" t="s">
        <v>2</v>
      </c>
      <c r="F38" s="109">
        <f>COUNTIF(L5:L37,3)</f>
        <v>0</v>
      </c>
      <c r="G38" s="109">
        <f>COUNTIF(L5:L37,2)</f>
        <v>0</v>
      </c>
      <c r="H38" s="109">
        <f>COUNTIF(L5:L37,1)</f>
        <v>0</v>
      </c>
      <c r="I38" s="109">
        <f>COUNTIF(L5:L37,0)</f>
        <v>33</v>
      </c>
      <c r="J38" s="5"/>
    </row>
    <row r="39" spans="3:13" s="1" customFormat="1" ht="18" customHeight="1">
      <c r="C39" s="1" t="s">
        <v>13</v>
      </c>
      <c r="F39" s="5"/>
      <c r="G39" s="97">
        <f>(F38*100)/34</f>
        <v>0</v>
      </c>
      <c r="H39" s="5"/>
      <c r="I39" s="5"/>
      <c r="J39" s="5"/>
      <c r="K39" s="5" t="s">
        <v>18</v>
      </c>
      <c r="M39" s="97">
        <f>(H38*100)/34</f>
        <v>0</v>
      </c>
    </row>
    <row r="40" spans="3:13" s="1" customFormat="1" ht="18" customHeight="1">
      <c r="C40" s="1" t="s">
        <v>14</v>
      </c>
      <c r="F40" s="5"/>
      <c r="G40" s="97">
        <f>(G38*100)/34</f>
        <v>0</v>
      </c>
      <c r="H40" s="5"/>
      <c r="I40" s="5"/>
      <c r="J40" s="5"/>
      <c r="K40" s="5" t="s">
        <v>19</v>
      </c>
      <c r="M40" s="97">
        <f>(I38*100)/33</f>
        <v>100</v>
      </c>
    </row>
    <row r="41" spans="3:11" s="1" customFormat="1" ht="18" customHeight="1">
      <c r="C41" s="1" t="s">
        <v>15</v>
      </c>
      <c r="F41" s="5"/>
      <c r="G41" s="5"/>
      <c r="H41" s="5"/>
      <c r="I41" s="5"/>
      <c r="J41" s="5"/>
      <c r="K41" s="1" t="s">
        <v>20</v>
      </c>
    </row>
    <row r="42" spans="3:11" s="1" customFormat="1" ht="21">
      <c r="C42" s="1" t="s">
        <v>16</v>
      </c>
      <c r="F42" s="5"/>
      <c r="G42" s="5"/>
      <c r="H42" s="5"/>
      <c r="I42" s="5"/>
      <c r="J42" s="5"/>
      <c r="K42" s="1" t="s">
        <v>33</v>
      </c>
    </row>
    <row r="43" spans="3:11" s="1" customFormat="1" ht="18" customHeight="1">
      <c r="C43" s="1" t="s">
        <v>17</v>
      </c>
      <c r="F43" s="5"/>
      <c r="G43" s="5"/>
      <c r="H43" s="5"/>
      <c r="I43" s="5"/>
      <c r="J43" s="5"/>
      <c r="K43" s="1" t="s">
        <v>21</v>
      </c>
    </row>
  </sheetData>
  <sheetProtection/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3">
      <selection activeCell="F5" sqref="F5"/>
    </sheetView>
  </sheetViews>
  <sheetFormatPr defaultColWidth="9.140625" defaultRowHeight="15"/>
  <cols>
    <col min="1" max="1" width="4.7109375" style="0" customWidth="1"/>
    <col min="2" max="2" width="8.00390625" style="0" customWidth="1"/>
    <col min="3" max="3" width="7.57421875" style="0" customWidth="1"/>
    <col min="4" max="4" width="9.8515625" style="0" customWidth="1"/>
    <col min="5" max="5" width="9.140625" style="0" customWidth="1"/>
    <col min="6" max="10" width="3.7109375" style="0" customWidth="1"/>
    <col min="11" max="11" width="8.421875" style="0" customWidth="1"/>
    <col min="12" max="12" width="9.00390625" style="0" customWidth="1"/>
    <col min="13" max="13" width="10.7109375" style="0" customWidth="1"/>
  </cols>
  <sheetData>
    <row r="1" spans="1:13" s="1" customFormat="1" ht="21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24" customHeight="1">
      <c r="A2" s="122" t="s">
        <v>28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s="1" customFormat="1" ht="21" customHeight="1">
      <c r="A3" s="120" t="s">
        <v>3</v>
      </c>
      <c r="B3" s="116" t="s">
        <v>4</v>
      </c>
      <c r="C3" s="110" t="s">
        <v>5</v>
      </c>
      <c r="D3" s="111"/>
      <c r="E3" s="112"/>
      <c r="F3" s="121" t="s">
        <v>1</v>
      </c>
      <c r="G3" s="121"/>
      <c r="H3" s="121"/>
      <c r="I3" s="121"/>
      <c r="J3" s="121"/>
      <c r="K3" s="118" t="s">
        <v>0</v>
      </c>
      <c r="L3" s="123" t="s">
        <v>11</v>
      </c>
      <c r="M3" s="123" t="s">
        <v>12</v>
      </c>
    </row>
    <row r="4" spans="1:13" s="1" customFormat="1" ht="58.5" customHeight="1">
      <c r="A4" s="120"/>
      <c r="B4" s="129"/>
      <c r="C4" s="126"/>
      <c r="D4" s="127"/>
      <c r="E4" s="12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9"/>
      <c r="L4" s="124"/>
      <c r="M4" s="125"/>
    </row>
    <row r="5" spans="1:13" s="1" customFormat="1" ht="15" customHeight="1">
      <c r="A5" s="83">
        <v>1</v>
      </c>
      <c r="B5" s="84" t="s">
        <v>468</v>
      </c>
      <c r="C5" s="36" t="s">
        <v>35</v>
      </c>
      <c r="D5" s="18" t="s">
        <v>469</v>
      </c>
      <c r="E5" s="19" t="s">
        <v>470</v>
      </c>
      <c r="F5" s="10"/>
      <c r="G5" s="10"/>
      <c r="H5" s="10"/>
      <c r="I5" s="10"/>
      <c r="J5" s="10"/>
      <c r="K5" s="3">
        <f aca="true" t="shared" si="0" ref="K5:K26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5" customHeight="1">
      <c r="A6" s="83">
        <v>2</v>
      </c>
      <c r="B6" s="84" t="s">
        <v>471</v>
      </c>
      <c r="C6" s="36" t="s">
        <v>35</v>
      </c>
      <c r="D6" s="18" t="s">
        <v>472</v>
      </c>
      <c r="E6" s="19" t="s">
        <v>473</v>
      </c>
      <c r="F6" s="10"/>
      <c r="G6" s="10"/>
      <c r="H6" s="10"/>
      <c r="I6" s="10"/>
      <c r="J6" s="10"/>
      <c r="K6" s="3">
        <f t="shared" si="0"/>
        <v>0</v>
      </c>
      <c r="L6" s="3" t="str">
        <f aca="true" t="shared" si="1" ref="L6:L39">IF(K6&lt;=3,"0",IF(K6&lt;=7,"1",IF(K6&lt;=11,"2",IF(K6&gt;=12,"3"))))</f>
        <v>0</v>
      </c>
      <c r="M6" s="3" t="str">
        <f aca="true" t="shared" si="2" ref="M6:M17">IF(K6&lt;=3,"ไม่ผ่าน",IF(K6&lt;=7,"ผ่าน",IF(K6&lt;=11,"ดี",IF(K6&gt;=12,"ดีเยี่ยม"))))</f>
        <v>ไม่ผ่าน</v>
      </c>
    </row>
    <row r="7" spans="1:13" s="1" customFormat="1" ht="15" customHeight="1">
      <c r="A7" s="83">
        <v>3</v>
      </c>
      <c r="B7" s="84" t="s">
        <v>474</v>
      </c>
      <c r="C7" s="36" t="s">
        <v>35</v>
      </c>
      <c r="D7" s="18" t="s">
        <v>475</v>
      </c>
      <c r="E7" s="19" t="s">
        <v>476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5" customHeight="1">
      <c r="A8" s="83">
        <v>4</v>
      </c>
      <c r="B8" s="84" t="s">
        <v>477</v>
      </c>
      <c r="C8" s="36" t="s">
        <v>35</v>
      </c>
      <c r="D8" s="18" t="s">
        <v>478</v>
      </c>
      <c r="E8" s="19" t="s">
        <v>479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5" customHeight="1">
      <c r="A9" s="83">
        <v>5</v>
      </c>
      <c r="B9" s="84" t="s">
        <v>480</v>
      </c>
      <c r="C9" s="36" t="s">
        <v>35</v>
      </c>
      <c r="D9" s="18" t="s">
        <v>481</v>
      </c>
      <c r="E9" s="19" t="s">
        <v>482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5" customHeight="1">
      <c r="A10" s="83">
        <v>6</v>
      </c>
      <c r="B10" s="84" t="s">
        <v>483</v>
      </c>
      <c r="C10" s="36" t="s">
        <v>35</v>
      </c>
      <c r="D10" s="18" t="s">
        <v>484</v>
      </c>
      <c r="E10" s="19" t="s">
        <v>485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5" customHeight="1">
      <c r="A11" s="85">
        <v>7</v>
      </c>
      <c r="B11" s="84" t="s">
        <v>486</v>
      </c>
      <c r="C11" s="36" t="s">
        <v>35</v>
      </c>
      <c r="D11" s="18" t="s">
        <v>487</v>
      </c>
      <c r="E11" s="19" t="s">
        <v>488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5" customHeight="1">
      <c r="A12" s="83">
        <v>8</v>
      </c>
      <c r="B12" s="84" t="s">
        <v>489</v>
      </c>
      <c r="C12" s="36" t="s">
        <v>35</v>
      </c>
      <c r="D12" s="18" t="s">
        <v>490</v>
      </c>
      <c r="E12" s="19" t="s">
        <v>491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5" customHeight="1">
      <c r="A13" s="86">
        <v>9</v>
      </c>
      <c r="B13" s="84" t="s">
        <v>492</v>
      </c>
      <c r="C13" s="36" t="s">
        <v>35</v>
      </c>
      <c r="D13" s="18" t="s">
        <v>493</v>
      </c>
      <c r="E13" s="19" t="s">
        <v>494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5" customHeight="1">
      <c r="A14" s="83">
        <v>10</v>
      </c>
      <c r="B14" s="84" t="s">
        <v>495</v>
      </c>
      <c r="C14" s="36" t="s">
        <v>35</v>
      </c>
      <c r="D14" s="18" t="s">
        <v>496</v>
      </c>
      <c r="E14" s="19" t="s">
        <v>310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5" customHeight="1">
      <c r="A15" s="83">
        <v>11</v>
      </c>
      <c r="B15" s="84" t="s">
        <v>497</v>
      </c>
      <c r="C15" s="36" t="s">
        <v>35</v>
      </c>
      <c r="D15" s="18" t="s">
        <v>498</v>
      </c>
      <c r="E15" s="19" t="s">
        <v>499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5" customHeight="1">
      <c r="A16" s="83">
        <v>12</v>
      </c>
      <c r="B16" s="84" t="s">
        <v>500</v>
      </c>
      <c r="C16" s="36" t="s">
        <v>35</v>
      </c>
      <c r="D16" s="18" t="s">
        <v>501</v>
      </c>
      <c r="E16" s="19" t="s">
        <v>502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5" customHeight="1">
      <c r="A17" s="83">
        <v>13</v>
      </c>
      <c r="B17" s="84" t="s">
        <v>503</v>
      </c>
      <c r="C17" s="36" t="s">
        <v>35</v>
      </c>
      <c r="D17" s="18" t="s">
        <v>504</v>
      </c>
      <c r="E17" s="19" t="s">
        <v>407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1" customFormat="1" ht="15" customHeight="1">
      <c r="A18" s="83">
        <v>14</v>
      </c>
      <c r="B18" s="84" t="s">
        <v>505</v>
      </c>
      <c r="C18" s="36" t="s">
        <v>35</v>
      </c>
      <c r="D18" s="18" t="s">
        <v>506</v>
      </c>
      <c r="E18" s="19" t="s">
        <v>507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aca="true" t="shared" si="3" ref="M18:M30">IF(K18&lt;=3,"ไม่ผ่าน",IF(K18&lt;=7,"ผ่าน",IF(K18&lt;=11,"ดี",IF(K18&gt;=12,"ดีเยี่ยม"))))</f>
        <v>ไม่ผ่าน</v>
      </c>
    </row>
    <row r="19" spans="1:13" s="1" customFormat="1" ht="15" customHeight="1">
      <c r="A19" s="83">
        <v>15</v>
      </c>
      <c r="B19" s="84" t="s">
        <v>508</v>
      </c>
      <c r="C19" s="36" t="s">
        <v>35</v>
      </c>
      <c r="D19" s="18" t="s">
        <v>509</v>
      </c>
      <c r="E19" s="19" t="s">
        <v>510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5" customHeight="1">
      <c r="A20" s="83">
        <v>16</v>
      </c>
      <c r="B20" s="84" t="s">
        <v>511</v>
      </c>
      <c r="C20" s="39" t="s">
        <v>35</v>
      </c>
      <c r="D20" s="40" t="s">
        <v>512</v>
      </c>
      <c r="E20" s="30" t="s">
        <v>513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5" customHeight="1">
      <c r="A21" s="83">
        <v>17</v>
      </c>
      <c r="B21" s="84" t="s">
        <v>514</v>
      </c>
      <c r="C21" s="36" t="s">
        <v>35</v>
      </c>
      <c r="D21" s="18" t="s">
        <v>515</v>
      </c>
      <c r="E21" s="19" t="s">
        <v>516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5" customHeight="1">
      <c r="A22" s="87">
        <v>18</v>
      </c>
      <c r="B22" s="84" t="s">
        <v>517</v>
      </c>
      <c r="C22" s="36" t="s">
        <v>35</v>
      </c>
      <c r="D22" s="18" t="s">
        <v>518</v>
      </c>
      <c r="E22" s="19" t="s">
        <v>519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5" customHeight="1">
      <c r="A23" s="83">
        <v>19</v>
      </c>
      <c r="B23" s="84" t="s">
        <v>520</v>
      </c>
      <c r="C23" s="36" t="s">
        <v>35</v>
      </c>
      <c r="D23" s="18" t="s">
        <v>521</v>
      </c>
      <c r="E23" s="19" t="s">
        <v>522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5" customHeight="1">
      <c r="A24" s="83">
        <v>20</v>
      </c>
      <c r="B24" s="84" t="s">
        <v>523</v>
      </c>
      <c r="C24" s="36" t="s">
        <v>35</v>
      </c>
      <c r="D24" s="18" t="s">
        <v>524</v>
      </c>
      <c r="E24" s="19" t="s">
        <v>525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5" customHeight="1">
      <c r="A25" s="83">
        <v>21</v>
      </c>
      <c r="B25" s="84" t="s">
        <v>526</v>
      </c>
      <c r="C25" s="36" t="s">
        <v>35</v>
      </c>
      <c r="D25" s="18" t="s">
        <v>527</v>
      </c>
      <c r="E25" s="19" t="s">
        <v>385</v>
      </c>
      <c r="F25" s="10"/>
      <c r="G25" s="10"/>
      <c r="H25" s="10"/>
      <c r="I25" s="10"/>
      <c r="J25" s="10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3.5" customHeight="1">
      <c r="A26" s="83">
        <v>22</v>
      </c>
      <c r="B26" s="84" t="s">
        <v>528</v>
      </c>
      <c r="C26" s="36" t="s">
        <v>35</v>
      </c>
      <c r="D26" s="18" t="s">
        <v>529</v>
      </c>
      <c r="E26" s="19" t="s">
        <v>530</v>
      </c>
      <c r="F26" s="10"/>
      <c r="G26" s="10"/>
      <c r="H26" s="10"/>
      <c r="I26" s="10"/>
      <c r="J26" s="10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3.5" customHeight="1">
      <c r="A27" s="83">
        <v>23</v>
      </c>
      <c r="B27" s="84" t="s">
        <v>531</v>
      </c>
      <c r="C27" s="36" t="s">
        <v>35</v>
      </c>
      <c r="D27" s="18" t="s">
        <v>532</v>
      </c>
      <c r="E27" s="19" t="s">
        <v>533</v>
      </c>
      <c r="F27" s="10"/>
      <c r="G27" s="10"/>
      <c r="H27" s="10"/>
      <c r="I27" s="10"/>
      <c r="J27" s="10"/>
      <c r="K27" s="3">
        <f aca="true" t="shared" si="4" ref="K27:K39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3.5" customHeight="1">
      <c r="A28" s="83">
        <v>24</v>
      </c>
      <c r="B28" s="84" t="s">
        <v>534</v>
      </c>
      <c r="C28" s="36" t="s">
        <v>35</v>
      </c>
      <c r="D28" s="18" t="s">
        <v>535</v>
      </c>
      <c r="E28" s="19" t="s">
        <v>536</v>
      </c>
      <c r="F28" s="10"/>
      <c r="G28" s="10"/>
      <c r="H28" s="10"/>
      <c r="I28" s="10"/>
      <c r="J28" s="10"/>
      <c r="K28" s="3">
        <f t="shared" si="4"/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3.5" customHeight="1">
      <c r="A29" s="83">
        <v>25</v>
      </c>
      <c r="B29" s="84" t="s">
        <v>537</v>
      </c>
      <c r="C29" s="36" t="s">
        <v>41</v>
      </c>
      <c r="D29" s="18" t="s">
        <v>538</v>
      </c>
      <c r="E29" s="19" t="s">
        <v>539</v>
      </c>
      <c r="F29" s="10"/>
      <c r="G29" s="10"/>
      <c r="H29" s="10"/>
      <c r="I29" s="10"/>
      <c r="J29" s="10"/>
      <c r="K29" s="3">
        <f t="shared" si="4"/>
        <v>0</v>
      </c>
      <c r="L29" s="3" t="str">
        <f t="shared" si="1"/>
        <v>0</v>
      </c>
      <c r="M29" s="3" t="str">
        <f t="shared" si="3"/>
        <v>ไม่ผ่าน</v>
      </c>
    </row>
    <row r="30" spans="1:13" s="1" customFormat="1" ht="13.5" customHeight="1">
      <c r="A30" s="83">
        <v>26</v>
      </c>
      <c r="B30" s="84" t="s">
        <v>540</v>
      </c>
      <c r="C30" s="36" t="s">
        <v>41</v>
      </c>
      <c r="D30" s="41" t="s">
        <v>541</v>
      </c>
      <c r="E30" s="42" t="s">
        <v>272</v>
      </c>
      <c r="F30" s="10"/>
      <c r="G30" s="10"/>
      <c r="H30" s="10"/>
      <c r="I30" s="10"/>
      <c r="J30" s="10"/>
      <c r="K30" s="3">
        <f t="shared" si="4"/>
        <v>0</v>
      </c>
      <c r="L30" s="3" t="str">
        <f t="shared" si="1"/>
        <v>0</v>
      </c>
      <c r="M30" s="3" t="str">
        <f t="shared" si="3"/>
        <v>ไม่ผ่าน</v>
      </c>
    </row>
    <row r="31" spans="1:13" s="1" customFormat="1" ht="13.5" customHeight="1">
      <c r="A31" s="83">
        <v>27</v>
      </c>
      <c r="B31" s="84" t="s">
        <v>542</v>
      </c>
      <c r="C31" s="36" t="s">
        <v>41</v>
      </c>
      <c r="D31" s="18" t="s">
        <v>543</v>
      </c>
      <c r="E31" s="19" t="s">
        <v>544</v>
      </c>
      <c r="F31" s="10"/>
      <c r="G31" s="10"/>
      <c r="H31" s="10"/>
      <c r="I31" s="10"/>
      <c r="J31" s="10"/>
      <c r="K31" s="3">
        <f t="shared" si="4"/>
        <v>0</v>
      </c>
      <c r="L31" s="3" t="str">
        <f>IF(K31&lt;=3,"0",IF(K31&lt;=7,"1",IF(K31&lt;=11,"2",IF(K31&gt;=12,"3"))))</f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1" customFormat="1" ht="13.5" customHeight="1">
      <c r="A32" s="83">
        <v>28</v>
      </c>
      <c r="B32" s="83">
        <v>15055</v>
      </c>
      <c r="C32" s="36" t="s">
        <v>41</v>
      </c>
      <c r="D32" s="18" t="s">
        <v>545</v>
      </c>
      <c r="E32" s="19" t="s">
        <v>546</v>
      </c>
      <c r="F32" s="10"/>
      <c r="G32" s="10"/>
      <c r="H32" s="10"/>
      <c r="I32" s="10"/>
      <c r="J32" s="10"/>
      <c r="K32" s="3">
        <f t="shared" si="4"/>
        <v>0</v>
      </c>
      <c r="L32" s="3" t="str">
        <f t="shared" si="1"/>
        <v>0</v>
      </c>
      <c r="M32" s="3" t="str">
        <f aca="true" t="shared" si="5" ref="M32:M39">IF(K32&lt;=3,"ไม่ผ่าน",IF(K32&lt;=7,"ผ่าน",IF(K32&lt;=11,"ดี",IF(K32&gt;=12,"ดีเยี่ยม"))))</f>
        <v>ไม่ผ่าน</v>
      </c>
    </row>
    <row r="33" spans="1:13" s="1" customFormat="1" ht="13.5" customHeight="1">
      <c r="A33" s="83">
        <v>29</v>
      </c>
      <c r="B33" s="83">
        <v>15056</v>
      </c>
      <c r="C33" s="36" t="s">
        <v>41</v>
      </c>
      <c r="D33" s="18" t="s">
        <v>547</v>
      </c>
      <c r="E33" s="19" t="s">
        <v>548</v>
      </c>
      <c r="F33" s="10"/>
      <c r="G33" s="10"/>
      <c r="H33" s="10"/>
      <c r="I33" s="10"/>
      <c r="J33" s="10"/>
      <c r="K33" s="3">
        <f t="shared" si="4"/>
        <v>0</v>
      </c>
      <c r="L33" s="3" t="str">
        <f t="shared" si="1"/>
        <v>0</v>
      </c>
      <c r="M33" s="3" t="str">
        <f t="shared" si="5"/>
        <v>ไม่ผ่าน</v>
      </c>
    </row>
    <row r="34" spans="1:13" s="1" customFormat="1" ht="13.5" customHeight="1">
      <c r="A34" s="83">
        <v>30</v>
      </c>
      <c r="B34" s="83">
        <v>15057</v>
      </c>
      <c r="C34" s="36" t="s">
        <v>41</v>
      </c>
      <c r="D34" s="18" t="s">
        <v>549</v>
      </c>
      <c r="E34" s="19" t="s">
        <v>550</v>
      </c>
      <c r="F34" s="10"/>
      <c r="G34" s="10"/>
      <c r="H34" s="10"/>
      <c r="I34" s="10"/>
      <c r="J34" s="10"/>
      <c r="K34" s="3">
        <f t="shared" si="4"/>
        <v>0</v>
      </c>
      <c r="L34" s="3" t="str">
        <f t="shared" si="1"/>
        <v>0</v>
      </c>
      <c r="M34" s="3" t="str">
        <f t="shared" si="5"/>
        <v>ไม่ผ่าน</v>
      </c>
    </row>
    <row r="35" spans="1:13" s="1" customFormat="1" ht="13.5" customHeight="1">
      <c r="A35" s="83">
        <v>31</v>
      </c>
      <c r="B35" s="83">
        <v>15058</v>
      </c>
      <c r="C35" s="36" t="s">
        <v>41</v>
      </c>
      <c r="D35" s="41" t="s">
        <v>551</v>
      </c>
      <c r="E35" s="42" t="s">
        <v>552</v>
      </c>
      <c r="F35" s="10"/>
      <c r="G35" s="10"/>
      <c r="H35" s="10"/>
      <c r="I35" s="10"/>
      <c r="J35" s="10"/>
      <c r="K35" s="3">
        <f t="shared" si="4"/>
        <v>0</v>
      </c>
      <c r="L35" s="3" t="str">
        <f t="shared" si="1"/>
        <v>0</v>
      </c>
      <c r="M35" s="3" t="str">
        <f t="shared" si="5"/>
        <v>ไม่ผ่าน</v>
      </c>
    </row>
    <row r="36" spans="1:13" s="1" customFormat="1" ht="13.5" customHeight="1">
      <c r="A36" s="83">
        <v>32</v>
      </c>
      <c r="B36" s="83">
        <v>15059</v>
      </c>
      <c r="C36" s="36" t="s">
        <v>41</v>
      </c>
      <c r="D36" s="18" t="s">
        <v>553</v>
      </c>
      <c r="E36" s="19" t="s">
        <v>554</v>
      </c>
      <c r="F36" s="10"/>
      <c r="G36" s="10"/>
      <c r="H36" s="10"/>
      <c r="I36" s="10"/>
      <c r="J36" s="10"/>
      <c r="K36" s="3">
        <f t="shared" si="4"/>
        <v>0</v>
      </c>
      <c r="L36" s="3" t="str">
        <f t="shared" si="1"/>
        <v>0</v>
      </c>
      <c r="M36" s="3" t="str">
        <f t="shared" si="5"/>
        <v>ไม่ผ่าน</v>
      </c>
    </row>
    <row r="37" spans="1:13" s="1" customFormat="1" ht="13.5" customHeight="1">
      <c r="A37" s="83">
        <v>33</v>
      </c>
      <c r="B37" s="83">
        <v>15060</v>
      </c>
      <c r="C37" s="36" t="s">
        <v>41</v>
      </c>
      <c r="D37" s="18" t="s">
        <v>555</v>
      </c>
      <c r="E37" s="19" t="s">
        <v>556</v>
      </c>
      <c r="F37" s="10"/>
      <c r="G37" s="10"/>
      <c r="H37" s="10"/>
      <c r="I37" s="10"/>
      <c r="J37" s="10"/>
      <c r="K37" s="3">
        <f t="shared" si="4"/>
        <v>0</v>
      </c>
      <c r="L37" s="3" t="str">
        <f t="shared" si="1"/>
        <v>0</v>
      </c>
      <c r="M37" s="3" t="str">
        <f t="shared" si="5"/>
        <v>ไม่ผ่าน</v>
      </c>
    </row>
    <row r="38" spans="1:13" s="1" customFormat="1" ht="13.5" customHeight="1">
      <c r="A38" s="83">
        <v>34</v>
      </c>
      <c r="B38" s="83">
        <v>15061</v>
      </c>
      <c r="C38" s="36" t="s">
        <v>41</v>
      </c>
      <c r="D38" s="18" t="s">
        <v>557</v>
      </c>
      <c r="E38" s="19" t="s">
        <v>558</v>
      </c>
      <c r="F38" s="10"/>
      <c r="G38" s="10"/>
      <c r="H38" s="10"/>
      <c r="I38" s="10"/>
      <c r="J38" s="10"/>
      <c r="K38" s="3">
        <f t="shared" si="4"/>
        <v>0</v>
      </c>
      <c r="L38" s="3" t="str">
        <f t="shared" si="1"/>
        <v>0</v>
      </c>
      <c r="M38" s="3" t="str">
        <f t="shared" si="5"/>
        <v>ไม่ผ่าน</v>
      </c>
    </row>
    <row r="39" spans="1:13" s="1" customFormat="1" ht="13.5" customHeight="1">
      <c r="A39" s="83">
        <v>35</v>
      </c>
      <c r="B39" s="83">
        <v>15062</v>
      </c>
      <c r="C39" s="81" t="s">
        <v>41</v>
      </c>
      <c r="D39" s="81" t="s">
        <v>559</v>
      </c>
      <c r="E39" s="82" t="s">
        <v>560</v>
      </c>
      <c r="F39" s="10"/>
      <c r="G39" s="10"/>
      <c r="H39" s="10"/>
      <c r="I39" s="10"/>
      <c r="J39" s="10"/>
      <c r="K39" s="3">
        <f t="shared" si="4"/>
        <v>0</v>
      </c>
      <c r="L39" s="3" t="str">
        <f t="shared" si="1"/>
        <v>0</v>
      </c>
      <c r="M39" s="3" t="str">
        <f t="shared" si="5"/>
        <v>ไม่ผ่าน</v>
      </c>
    </row>
    <row r="40" spans="3:10" s="1" customFormat="1" ht="18" customHeight="1">
      <c r="C40" s="1" t="s">
        <v>2</v>
      </c>
      <c r="F40" s="109">
        <f>COUNTIF(L5:L39,3)</f>
        <v>0</v>
      </c>
      <c r="G40" s="109">
        <f>COUNTIF(L5:L39,2)</f>
        <v>0</v>
      </c>
      <c r="H40" s="109">
        <f>COUNTIF(L5:L39,1)</f>
        <v>0</v>
      </c>
      <c r="I40" s="109">
        <f>COUNTIF(L5:L39,0)</f>
        <v>35</v>
      </c>
      <c r="J40" s="5"/>
    </row>
    <row r="41" spans="3:13" s="1" customFormat="1" ht="18" customHeight="1">
      <c r="C41" s="1" t="s">
        <v>13</v>
      </c>
      <c r="F41" s="5"/>
      <c r="G41" s="97">
        <f>(F40*100)/35</f>
        <v>0</v>
      </c>
      <c r="H41" s="5"/>
      <c r="I41" s="5"/>
      <c r="J41" s="5"/>
      <c r="K41" s="5" t="s">
        <v>18</v>
      </c>
      <c r="M41" s="97">
        <f>(H40*100)/35</f>
        <v>0</v>
      </c>
    </row>
    <row r="42" spans="3:13" s="1" customFormat="1" ht="18" customHeight="1">
      <c r="C42" s="1" t="s">
        <v>14</v>
      </c>
      <c r="F42" s="5"/>
      <c r="G42" s="97">
        <f>(G40*100)/35</f>
        <v>0</v>
      </c>
      <c r="H42" s="5"/>
      <c r="I42" s="5"/>
      <c r="J42" s="5"/>
      <c r="K42" s="5" t="s">
        <v>19</v>
      </c>
      <c r="M42" s="97">
        <f>(I40*100)/35</f>
        <v>100</v>
      </c>
    </row>
    <row r="43" spans="3:11" s="1" customFormat="1" ht="18" customHeight="1">
      <c r="C43" s="1" t="s">
        <v>15</v>
      </c>
      <c r="F43" s="5"/>
      <c r="G43" s="5"/>
      <c r="H43" s="5"/>
      <c r="I43" s="5"/>
      <c r="J43" s="5"/>
      <c r="K43" s="1" t="s">
        <v>20</v>
      </c>
    </row>
    <row r="44" spans="3:11" s="1" customFormat="1" ht="18" customHeight="1">
      <c r="C44" s="1" t="s">
        <v>16</v>
      </c>
      <c r="F44" s="5"/>
      <c r="G44" s="5"/>
      <c r="H44" s="5"/>
      <c r="I44" s="5"/>
      <c r="J44" s="5"/>
      <c r="K44" s="1" t="s">
        <v>33</v>
      </c>
    </row>
    <row r="45" spans="3:11" s="1" customFormat="1" ht="18" customHeight="1">
      <c r="C45" s="1" t="s">
        <v>17</v>
      </c>
      <c r="F45" s="5"/>
      <c r="G45" s="5"/>
      <c r="H45" s="5"/>
      <c r="I45" s="5"/>
      <c r="J45" s="5"/>
      <c r="K45" s="1" t="s">
        <v>21</v>
      </c>
    </row>
  </sheetData>
  <sheetProtection/>
  <mergeCells count="8">
    <mergeCell ref="C3:E4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3">
      <selection activeCell="K35" sqref="K35"/>
    </sheetView>
  </sheetViews>
  <sheetFormatPr defaultColWidth="9.140625" defaultRowHeight="15"/>
  <cols>
    <col min="1" max="1" width="4.00390625" style="0" customWidth="1"/>
    <col min="2" max="2" width="7.8515625" style="0" customWidth="1"/>
    <col min="3" max="3" width="7.7109375" style="0" customWidth="1"/>
    <col min="4" max="4" width="9.28125" style="0" customWidth="1"/>
    <col min="5" max="5" width="9.57421875" style="0" customWidth="1"/>
    <col min="6" max="10" width="3.7109375" style="0" customWidth="1"/>
    <col min="11" max="11" width="8.57421875" style="0" customWidth="1"/>
    <col min="12" max="12" width="9.7109375" style="0" customWidth="1"/>
    <col min="13" max="13" width="10.8515625" style="0" customWidth="1"/>
  </cols>
  <sheetData>
    <row r="1" spans="1:13" s="1" customFormat="1" ht="21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21" customHeight="1">
      <c r="A2" s="122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s="1" customFormat="1" ht="21" customHeight="1">
      <c r="A3" s="120" t="s">
        <v>3</v>
      </c>
      <c r="B3" s="116" t="s">
        <v>4</v>
      </c>
      <c r="C3" s="110" t="s">
        <v>5</v>
      </c>
      <c r="D3" s="111"/>
      <c r="E3" s="112"/>
      <c r="F3" s="121" t="s">
        <v>1</v>
      </c>
      <c r="G3" s="121"/>
      <c r="H3" s="121"/>
      <c r="I3" s="121"/>
      <c r="J3" s="121"/>
      <c r="K3" s="118" t="s">
        <v>0</v>
      </c>
      <c r="L3" s="123" t="s">
        <v>11</v>
      </c>
      <c r="M3" s="123" t="s">
        <v>12</v>
      </c>
    </row>
    <row r="4" spans="1:13" s="1" customFormat="1" ht="58.5" customHeight="1">
      <c r="A4" s="120"/>
      <c r="B4" s="129"/>
      <c r="C4" s="126"/>
      <c r="D4" s="127"/>
      <c r="E4" s="12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9"/>
      <c r="L4" s="124"/>
      <c r="M4" s="125"/>
    </row>
    <row r="5" spans="1:13" s="1" customFormat="1" ht="15" customHeight="1">
      <c r="A5" s="62">
        <v>1</v>
      </c>
      <c r="B5" s="75" t="s">
        <v>561</v>
      </c>
      <c r="C5" s="79" t="s">
        <v>35</v>
      </c>
      <c r="D5" s="18" t="s">
        <v>378</v>
      </c>
      <c r="E5" s="19" t="s">
        <v>562</v>
      </c>
      <c r="F5" s="10"/>
      <c r="G5" s="10"/>
      <c r="H5" s="10"/>
      <c r="I5" s="10"/>
      <c r="J5" s="10"/>
      <c r="K5" s="3">
        <f aca="true" t="shared" si="0" ref="K5:K25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5" customHeight="1">
      <c r="A6" s="62">
        <v>2</v>
      </c>
      <c r="B6" s="75" t="s">
        <v>563</v>
      </c>
      <c r="C6" s="79" t="s">
        <v>35</v>
      </c>
      <c r="D6" s="18" t="s">
        <v>564</v>
      </c>
      <c r="E6" s="19" t="s">
        <v>565</v>
      </c>
      <c r="F6" s="10"/>
      <c r="G6" s="10"/>
      <c r="H6" s="10"/>
      <c r="I6" s="10"/>
      <c r="J6" s="10"/>
      <c r="K6" s="3">
        <f t="shared" si="0"/>
        <v>0</v>
      </c>
      <c r="L6" s="3" t="str">
        <f aca="true" t="shared" si="1" ref="L6:L38">IF(K6&lt;=3,"0",IF(K6&lt;=7,"1",IF(K6&lt;=11,"2",IF(K6&gt;=12,"3"))))</f>
        <v>0</v>
      </c>
      <c r="M6" s="3" t="str">
        <f aca="true" t="shared" si="2" ref="M6:M16">IF(K6&lt;=3,"ไม่ผ่าน",IF(K6&lt;=7,"ผ่าน",IF(K6&lt;=11,"ดี",IF(K6&gt;=12,"ดีเยี่ยม"))))</f>
        <v>ไม่ผ่าน</v>
      </c>
    </row>
    <row r="7" spans="1:13" s="1" customFormat="1" ht="15" customHeight="1">
      <c r="A7" s="62">
        <v>3</v>
      </c>
      <c r="B7" s="75" t="s">
        <v>566</v>
      </c>
      <c r="C7" s="79" t="s">
        <v>35</v>
      </c>
      <c r="D7" s="18" t="s">
        <v>567</v>
      </c>
      <c r="E7" s="19" t="s">
        <v>568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5" customHeight="1">
      <c r="A8" s="62">
        <v>4</v>
      </c>
      <c r="B8" s="75" t="s">
        <v>569</v>
      </c>
      <c r="C8" s="79" t="s">
        <v>35</v>
      </c>
      <c r="D8" s="18" t="s">
        <v>570</v>
      </c>
      <c r="E8" s="19" t="s">
        <v>571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5" customHeight="1">
      <c r="A9" s="62">
        <v>5</v>
      </c>
      <c r="B9" s="75" t="s">
        <v>572</v>
      </c>
      <c r="C9" s="79" t="s">
        <v>35</v>
      </c>
      <c r="D9" s="18" t="s">
        <v>573</v>
      </c>
      <c r="E9" s="19" t="s">
        <v>574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5" customHeight="1">
      <c r="A10" s="62">
        <v>6</v>
      </c>
      <c r="B10" s="75" t="s">
        <v>575</v>
      </c>
      <c r="C10" s="79" t="s">
        <v>35</v>
      </c>
      <c r="D10" s="18" t="s">
        <v>576</v>
      </c>
      <c r="E10" s="19" t="s">
        <v>577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5" customHeight="1">
      <c r="A11" s="62">
        <v>7</v>
      </c>
      <c r="B11" s="75" t="s">
        <v>578</v>
      </c>
      <c r="C11" s="79" t="s">
        <v>35</v>
      </c>
      <c r="D11" s="18" t="s">
        <v>579</v>
      </c>
      <c r="E11" s="19" t="s">
        <v>580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5" customHeight="1">
      <c r="A12" s="62">
        <v>8</v>
      </c>
      <c r="B12" s="75" t="s">
        <v>581</v>
      </c>
      <c r="C12" s="79" t="s">
        <v>35</v>
      </c>
      <c r="D12" s="18" t="s">
        <v>582</v>
      </c>
      <c r="E12" s="19" t="s">
        <v>583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5" customHeight="1">
      <c r="A13" s="62">
        <v>9</v>
      </c>
      <c r="B13" s="75" t="s">
        <v>584</v>
      </c>
      <c r="C13" s="79" t="s">
        <v>35</v>
      </c>
      <c r="D13" s="18" t="s">
        <v>585</v>
      </c>
      <c r="E13" s="19" t="s">
        <v>586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5" customHeight="1">
      <c r="A14" s="62">
        <v>10</v>
      </c>
      <c r="B14" s="75" t="s">
        <v>587</v>
      </c>
      <c r="C14" s="79" t="s">
        <v>35</v>
      </c>
      <c r="D14" s="18" t="s">
        <v>588</v>
      </c>
      <c r="E14" s="19" t="s">
        <v>589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5" customHeight="1">
      <c r="A15" s="62">
        <v>11</v>
      </c>
      <c r="B15" s="75" t="s">
        <v>590</v>
      </c>
      <c r="C15" s="79" t="s">
        <v>35</v>
      </c>
      <c r="D15" s="18" t="s">
        <v>591</v>
      </c>
      <c r="E15" s="19" t="s">
        <v>592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5" customHeight="1">
      <c r="A16" s="62">
        <v>12</v>
      </c>
      <c r="B16" s="75" t="s">
        <v>593</v>
      </c>
      <c r="C16" s="79" t="s">
        <v>35</v>
      </c>
      <c r="D16" s="18" t="s">
        <v>594</v>
      </c>
      <c r="E16" s="19" t="s">
        <v>595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5" customHeight="1">
      <c r="A17" s="62">
        <v>13</v>
      </c>
      <c r="B17" s="75" t="s">
        <v>596</v>
      </c>
      <c r="C17" s="79" t="s">
        <v>35</v>
      </c>
      <c r="D17" s="18" t="s">
        <v>597</v>
      </c>
      <c r="E17" s="19" t="s">
        <v>598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aca="true" t="shared" si="3" ref="M17:M27">IF(K17&lt;=3,"ไม่ผ่าน",IF(K17&lt;=7,"ผ่าน",IF(K17&lt;=11,"ดี",IF(K17&gt;=12,"ดีเยี่ยม"))))</f>
        <v>ไม่ผ่าน</v>
      </c>
    </row>
    <row r="18" spans="1:13" s="1" customFormat="1" ht="15" customHeight="1">
      <c r="A18" s="62">
        <v>14</v>
      </c>
      <c r="B18" s="75" t="s">
        <v>599</v>
      </c>
      <c r="C18" s="79" t="s">
        <v>35</v>
      </c>
      <c r="D18" s="18" t="s">
        <v>600</v>
      </c>
      <c r="E18" s="19" t="s">
        <v>410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5" customHeight="1">
      <c r="A19" s="62">
        <v>15</v>
      </c>
      <c r="B19" s="75" t="s">
        <v>601</v>
      </c>
      <c r="C19" s="79" t="s">
        <v>41</v>
      </c>
      <c r="D19" s="18" t="s">
        <v>602</v>
      </c>
      <c r="E19" s="19" t="s">
        <v>603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5" customHeight="1">
      <c r="A20" s="62">
        <v>16</v>
      </c>
      <c r="B20" s="75" t="s">
        <v>604</v>
      </c>
      <c r="C20" s="79" t="s">
        <v>41</v>
      </c>
      <c r="D20" s="18" t="s">
        <v>605</v>
      </c>
      <c r="E20" s="19" t="s">
        <v>606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5" customHeight="1">
      <c r="A21" s="62">
        <v>17</v>
      </c>
      <c r="B21" s="75" t="s">
        <v>607</v>
      </c>
      <c r="C21" s="79" t="s">
        <v>41</v>
      </c>
      <c r="D21" s="18" t="s">
        <v>608</v>
      </c>
      <c r="E21" s="19" t="s">
        <v>609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5" customHeight="1">
      <c r="A22" s="62">
        <v>18</v>
      </c>
      <c r="B22" s="75" t="s">
        <v>610</v>
      </c>
      <c r="C22" s="79" t="s">
        <v>41</v>
      </c>
      <c r="D22" s="18" t="s">
        <v>611</v>
      </c>
      <c r="E22" s="19" t="s">
        <v>612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3.5" customHeight="1">
      <c r="A23" s="62">
        <v>19</v>
      </c>
      <c r="B23" s="75" t="s">
        <v>613</v>
      </c>
      <c r="C23" s="79" t="s">
        <v>41</v>
      </c>
      <c r="D23" s="18" t="s">
        <v>614</v>
      </c>
      <c r="E23" s="19" t="s">
        <v>615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3.5" customHeight="1">
      <c r="A24" s="62">
        <v>20</v>
      </c>
      <c r="B24" s="75" t="s">
        <v>616</v>
      </c>
      <c r="C24" s="79" t="s">
        <v>41</v>
      </c>
      <c r="D24" s="18" t="s">
        <v>617</v>
      </c>
      <c r="E24" s="19" t="s">
        <v>618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3.5" customHeight="1">
      <c r="A25" s="62">
        <v>21</v>
      </c>
      <c r="B25" s="75" t="s">
        <v>619</v>
      </c>
      <c r="C25" s="79" t="s">
        <v>41</v>
      </c>
      <c r="D25" s="18" t="s">
        <v>620</v>
      </c>
      <c r="E25" s="19" t="s">
        <v>621</v>
      </c>
      <c r="F25" s="10"/>
      <c r="G25" s="10"/>
      <c r="H25" s="10"/>
      <c r="I25" s="10"/>
      <c r="J25" s="10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3.5" customHeight="1">
      <c r="A26" s="62">
        <v>22</v>
      </c>
      <c r="B26" s="75" t="s">
        <v>622</v>
      </c>
      <c r="C26" s="79" t="s">
        <v>41</v>
      </c>
      <c r="D26" s="18" t="s">
        <v>623</v>
      </c>
      <c r="E26" s="19" t="s">
        <v>624</v>
      </c>
      <c r="F26" s="10"/>
      <c r="G26" s="10"/>
      <c r="H26" s="10"/>
      <c r="I26" s="10"/>
      <c r="J26" s="10"/>
      <c r="K26" s="3">
        <f aca="true" t="shared" si="4" ref="K26:K36">SUM(F26,G26,H26,I26,J26)</f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3.5" customHeight="1">
      <c r="A27" s="62">
        <v>23</v>
      </c>
      <c r="B27" s="75" t="s">
        <v>625</v>
      </c>
      <c r="C27" s="79" t="s">
        <v>41</v>
      </c>
      <c r="D27" s="18" t="s">
        <v>179</v>
      </c>
      <c r="E27" s="19" t="s">
        <v>626</v>
      </c>
      <c r="F27" s="10"/>
      <c r="G27" s="10"/>
      <c r="H27" s="10"/>
      <c r="I27" s="10"/>
      <c r="J27" s="10"/>
      <c r="K27" s="3">
        <f t="shared" si="4"/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3.5" customHeight="1">
      <c r="A28" s="62">
        <v>24</v>
      </c>
      <c r="B28" s="75" t="s">
        <v>627</v>
      </c>
      <c r="C28" s="36" t="s">
        <v>41</v>
      </c>
      <c r="D28" s="18" t="s">
        <v>628</v>
      </c>
      <c r="E28" s="19" t="s">
        <v>410</v>
      </c>
      <c r="F28" s="10"/>
      <c r="G28" s="10"/>
      <c r="H28" s="10"/>
      <c r="I28" s="10"/>
      <c r="J28" s="10"/>
      <c r="K28" s="3">
        <f t="shared" si="4"/>
        <v>0</v>
      </c>
      <c r="L28" s="3" t="str">
        <f>IF(K28&lt;=3,"0",IF(K28&lt;=7,"1",IF(K28&lt;=11,"2",IF(K28&gt;=12,"3"))))</f>
        <v>0</v>
      </c>
      <c r="M28" s="3" t="str">
        <f>IF(K28&lt;=3,"ไม่ผ่าน",IF(K28&lt;=7,"ผ่าน",IF(K28&lt;=11,"ดี",IF(K28&gt;=12,"ดีเยี่ยม"))))</f>
        <v>ไม่ผ่าน</v>
      </c>
    </row>
    <row r="29" spans="1:13" s="1" customFormat="1" ht="13.5" customHeight="1">
      <c r="A29" s="62">
        <v>25</v>
      </c>
      <c r="B29" s="75" t="s">
        <v>629</v>
      </c>
      <c r="C29" s="36" t="s">
        <v>41</v>
      </c>
      <c r="D29" s="18" t="s">
        <v>630</v>
      </c>
      <c r="E29" s="19" t="s">
        <v>631</v>
      </c>
      <c r="F29" s="10"/>
      <c r="G29" s="10"/>
      <c r="H29" s="10"/>
      <c r="I29" s="10"/>
      <c r="J29" s="10"/>
      <c r="K29" s="3">
        <f t="shared" si="4"/>
        <v>0</v>
      </c>
      <c r="L29" s="3" t="str">
        <f t="shared" si="1"/>
        <v>0</v>
      </c>
      <c r="M29" s="3" t="str">
        <f aca="true" t="shared" si="5" ref="M29:M38">IF(K29&lt;=3,"ไม่ผ่าน",IF(K29&lt;=7,"ผ่าน",IF(K29&lt;=11,"ดี",IF(K29&gt;=12,"ดีเยี่ยม"))))</f>
        <v>ไม่ผ่าน</v>
      </c>
    </row>
    <row r="30" spans="1:13" s="1" customFormat="1" ht="13.5" customHeight="1">
      <c r="A30" s="62">
        <v>26</v>
      </c>
      <c r="B30" s="80" t="s">
        <v>632</v>
      </c>
      <c r="C30" s="36" t="s">
        <v>41</v>
      </c>
      <c r="D30" s="18" t="s">
        <v>633</v>
      </c>
      <c r="E30" s="19" t="s">
        <v>634</v>
      </c>
      <c r="F30" s="10"/>
      <c r="G30" s="10"/>
      <c r="H30" s="10"/>
      <c r="I30" s="10"/>
      <c r="J30" s="10"/>
      <c r="K30" s="3">
        <f t="shared" si="4"/>
        <v>0</v>
      </c>
      <c r="L30" s="3" t="str">
        <f t="shared" si="1"/>
        <v>0</v>
      </c>
      <c r="M30" s="3" t="str">
        <f t="shared" si="5"/>
        <v>ไม่ผ่าน</v>
      </c>
    </row>
    <row r="31" spans="1:13" s="1" customFormat="1" ht="13.5" customHeight="1">
      <c r="A31" s="62">
        <v>27</v>
      </c>
      <c r="B31" s="69" t="s">
        <v>635</v>
      </c>
      <c r="C31" s="18" t="s">
        <v>41</v>
      </c>
      <c r="D31" s="18" t="s">
        <v>76</v>
      </c>
      <c r="E31" s="19" t="s">
        <v>636</v>
      </c>
      <c r="F31" s="10"/>
      <c r="G31" s="10"/>
      <c r="H31" s="10"/>
      <c r="I31" s="10"/>
      <c r="J31" s="10"/>
      <c r="K31" s="3">
        <f t="shared" si="4"/>
        <v>0</v>
      </c>
      <c r="L31" s="3" t="str">
        <f t="shared" si="1"/>
        <v>0</v>
      </c>
      <c r="M31" s="3" t="str">
        <f t="shared" si="5"/>
        <v>ไม่ผ่าน</v>
      </c>
    </row>
    <row r="32" spans="1:13" s="1" customFormat="1" ht="13.5" customHeight="1">
      <c r="A32" s="62">
        <v>28</v>
      </c>
      <c r="B32" s="69" t="s">
        <v>637</v>
      </c>
      <c r="C32" s="18" t="s">
        <v>41</v>
      </c>
      <c r="D32" s="44" t="s">
        <v>147</v>
      </c>
      <c r="E32" s="45" t="s">
        <v>638</v>
      </c>
      <c r="F32" s="10"/>
      <c r="G32" s="10"/>
      <c r="H32" s="10"/>
      <c r="I32" s="10"/>
      <c r="J32" s="10"/>
      <c r="K32" s="3">
        <f t="shared" si="4"/>
        <v>0</v>
      </c>
      <c r="L32" s="3" t="str">
        <f t="shared" si="1"/>
        <v>0</v>
      </c>
      <c r="M32" s="3" t="str">
        <f t="shared" si="5"/>
        <v>ไม่ผ่าน</v>
      </c>
    </row>
    <row r="33" spans="1:13" s="1" customFormat="1" ht="13.5" customHeight="1">
      <c r="A33" s="62">
        <v>29</v>
      </c>
      <c r="B33" s="69" t="s">
        <v>639</v>
      </c>
      <c r="C33" s="18" t="s">
        <v>41</v>
      </c>
      <c r="D33" s="18" t="s">
        <v>185</v>
      </c>
      <c r="E33" s="19" t="s">
        <v>640</v>
      </c>
      <c r="F33" s="10"/>
      <c r="G33" s="10"/>
      <c r="H33" s="10"/>
      <c r="I33" s="10"/>
      <c r="J33" s="10"/>
      <c r="K33" s="3">
        <f t="shared" si="4"/>
        <v>0</v>
      </c>
      <c r="L33" s="3" t="str">
        <f t="shared" si="1"/>
        <v>0</v>
      </c>
      <c r="M33" s="3" t="str">
        <f t="shared" si="5"/>
        <v>ไม่ผ่าน</v>
      </c>
    </row>
    <row r="34" spans="1:13" s="1" customFormat="1" ht="13.5" customHeight="1">
      <c r="A34" s="62">
        <v>30</v>
      </c>
      <c r="B34" s="69" t="s">
        <v>641</v>
      </c>
      <c r="C34" s="18" t="s">
        <v>41</v>
      </c>
      <c r="D34" s="18" t="s">
        <v>464</v>
      </c>
      <c r="E34" s="19" t="s">
        <v>642</v>
      </c>
      <c r="F34" s="10"/>
      <c r="G34" s="10"/>
      <c r="H34" s="10"/>
      <c r="I34" s="10"/>
      <c r="J34" s="10"/>
      <c r="K34" s="3">
        <f t="shared" si="4"/>
        <v>0</v>
      </c>
      <c r="L34" s="3" t="str">
        <f t="shared" si="1"/>
        <v>0</v>
      </c>
      <c r="M34" s="3" t="str">
        <f t="shared" si="5"/>
        <v>ไม่ผ่าน</v>
      </c>
    </row>
    <row r="35" spans="1:13" s="1" customFormat="1" ht="13.5" customHeight="1">
      <c r="A35" s="62">
        <v>31</v>
      </c>
      <c r="B35" s="69" t="s">
        <v>643</v>
      </c>
      <c r="C35" s="18" t="s">
        <v>41</v>
      </c>
      <c r="D35" s="18" t="s">
        <v>644</v>
      </c>
      <c r="E35" s="19" t="s">
        <v>645</v>
      </c>
      <c r="F35" s="10"/>
      <c r="G35" s="10"/>
      <c r="H35" s="10"/>
      <c r="I35" s="10"/>
      <c r="J35" s="10"/>
      <c r="K35" s="3">
        <f t="shared" si="4"/>
        <v>0</v>
      </c>
      <c r="L35" s="3" t="str">
        <f t="shared" si="1"/>
        <v>0</v>
      </c>
      <c r="M35" s="3" t="str">
        <f t="shared" si="5"/>
        <v>ไม่ผ่าน</v>
      </c>
    </row>
    <row r="36" spans="1:13" s="1" customFormat="1" ht="13.5" customHeight="1">
      <c r="A36" s="62">
        <v>32</v>
      </c>
      <c r="B36" s="69" t="s">
        <v>646</v>
      </c>
      <c r="C36" s="18" t="s">
        <v>41</v>
      </c>
      <c r="D36" s="18" t="s">
        <v>647</v>
      </c>
      <c r="E36" s="19" t="s">
        <v>226</v>
      </c>
      <c r="F36" s="10"/>
      <c r="G36" s="10"/>
      <c r="H36" s="10"/>
      <c r="I36" s="10"/>
      <c r="J36" s="10"/>
      <c r="K36" s="3">
        <f t="shared" si="4"/>
        <v>0</v>
      </c>
      <c r="L36" s="3" t="str">
        <f t="shared" si="1"/>
        <v>0</v>
      </c>
      <c r="M36" s="3" t="str">
        <f t="shared" si="5"/>
        <v>ไม่ผ่าน</v>
      </c>
    </row>
    <row r="37" spans="1:13" s="1" customFormat="1" ht="13.5" customHeight="1">
      <c r="A37" s="62">
        <v>33</v>
      </c>
      <c r="B37" s="69" t="s">
        <v>648</v>
      </c>
      <c r="C37" s="65" t="s">
        <v>41</v>
      </c>
      <c r="D37" s="65" t="s">
        <v>649</v>
      </c>
      <c r="E37" s="66" t="s">
        <v>650</v>
      </c>
      <c r="F37" s="10"/>
      <c r="G37" s="10"/>
      <c r="H37" s="10"/>
      <c r="I37" s="10"/>
      <c r="J37" s="10"/>
      <c r="K37" s="3">
        <f>SUM(F37,G37,H37,I37,J37)</f>
        <v>0</v>
      </c>
      <c r="L37" s="3" t="str">
        <f t="shared" si="1"/>
        <v>0</v>
      </c>
      <c r="M37" s="3" t="str">
        <f t="shared" si="5"/>
        <v>ไม่ผ่าน</v>
      </c>
    </row>
    <row r="38" spans="1:13" s="1" customFormat="1" ht="13.5" customHeight="1">
      <c r="A38" s="62">
        <v>34</v>
      </c>
      <c r="B38" s="69" t="s">
        <v>651</v>
      </c>
      <c r="C38" s="65" t="s">
        <v>35</v>
      </c>
      <c r="D38" s="65" t="s">
        <v>231</v>
      </c>
      <c r="E38" s="66" t="s">
        <v>652</v>
      </c>
      <c r="F38" s="10"/>
      <c r="G38" s="10"/>
      <c r="H38" s="10"/>
      <c r="I38" s="10"/>
      <c r="J38" s="10"/>
      <c r="K38" s="3">
        <f>SUM(F38,G38,H38,I38,J38)</f>
        <v>0</v>
      </c>
      <c r="L38" s="3" t="str">
        <f t="shared" si="1"/>
        <v>0</v>
      </c>
      <c r="M38" s="3" t="str">
        <f t="shared" si="5"/>
        <v>ไม่ผ่าน</v>
      </c>
    </row>
    <row r="39" spans="3:10" s="1" customFormat="1" ht="21">
      <c r="C39" s="1" t="s">
        <v>2</v>
      </c>
      <c r="F39" s="109">
        <f>COUNTIF(L5:L38,3)</f>
        <v>0</v>
      </c>
      <c r="G39" s="109">
        <f>COUNTIF(L5:L38,2)</f>
        <v>0</v>
      </c>
      <c r="H39" s="109">
        <f>COUNTIF(L5:L38,1)</f>
        <v>0</v>
      </c>
      <c r="I39" s="109">
        <f>COUNTIF(L5:L38,0)</f>
        <v>34</v>
      </c>
      <c r="J39" s="5"/>
    </row>
    <row r="40" spans="3:13" s="1" customFormat="1" ht="21">
      <c r="C40" s="1" t="s">
        <v>13</v>
      </c>
      <c r="F40" s="5"/>
      <c r="G40" s="97">
        <f>(F39*100)/35</f>
        <v>0</v>
      </c>
      <c r="H40" s="5"/>
      <c r="I40" s="5"/>
      <c r="J40" s="5"/>
      <c r="K40" s="5" t="s">
        <v>18</v>
      </c>
      <c r="M40" s="97">
        <f>(H39*100)/35</f>
        <v>0</v>
      </c>
    </row>
    <row r="41" spans="3:13" s="1" customFormat="1" ht="21">
      <c r="C41" s="1" t="s">
        <v>14</v>
      </c>
      <c r="F41" s="5"/>
      <c r="G41" s="97">
        <f>(G39*100)/35</f>
        <v>0</v>
      </c>
      <c r="H41" s="5"/>
      <c r="I41" s="5"/>
      <c r="J41" s="5"/>
      <c r="K41" s="5" t="s">
        <v>19</v>
      </c>
      <c r="M41" s="97">
        <f>(I39*100)/34</f>
        <v>100</v>
      </c>
    </row>
    <row r="42" spans="3:11" s="1" customFormat="1" ht="21">
      <c r="C42" s="1" t="s">
        <v>15</v>
      </c>
      <c r="F42" s="5"/>
      <c r="G42" s="5"/>
      <c r="H42" s="5"/>
      <c r="I42" s="5"/>
      <c r="J42" s="5"/>
      <c r="K42" s="1" t="s">
        <v>20</v>
      </c>
    </row>
    <row r="43" spans="3:11" s="1" customFormat="1" ht="21">
      <c r="C43" s="1" t="s">
        <v>16</v>
      </c>
      <c r="F43" s="5"/>
      <c r="G43" s="5"/>
      <c r="H43" s="5"/>
      <c r="I43" s="5"/>
      <c r="J43" s="5"/>
      <c r="K43" s="1" t="s">
        <v>33</v>
      </c>
    </row>
    <row r="44" spans="3:11" s="1" customFormat="1" ht="21">
      <c r="C44" s="1" t="s">
        <v>17</v>
      </c>
      <c r="F44" s="5"/>
      <c r="G44" s="5"/>
      <c r="H44" s="5"/>
      <c r="I44" s="5"/>
      <c r="J44" s="5"/>
      <c r="K44" s="1" t="s">
        <v>21</v>
      </c>
    </row>
  </sheetData>
  <sheetProtection/>
  <mergeCells count="8">
    <mergeCell ref="C3:E4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6">
      <selection activeCell="M42" sqref="M42"/>
    </sheetView>
  </sheetViews>
  <sheetFormatPr defaultColWidth="9.140625" defaultRowHeight="15"/>
  <cols>
    <col min="1" max="1" width="4.28125" style="0" customWidth="1"/>
    <col min="2" max="2" width="9.28125" style="0" customWidth="1"/>
    <col min="3" max="3" width="9.140625" style="0" customWidth="1"/>
    <col min="4" max="4" width="9.7109375" style="0" customWidth="1"/>
    <col min="5" max="5" width="9.421875" style="0" customWidth="1"/>
    <col min="6" max="10" width="3.57421875" style="0" customWidth="1"/>
    <col min="11" max="11" width="8.140625" style="0" customWidth="1"/>
    <col min="12" max="12" width="9.140625" style="0" customWidth="1"/>
    <col min="13" max="13" width="10.421875" style="0" customWidth="1"/>
  </cols>
  <sheetData>
    <row r="1" spans="1:13" s="1" customFormat="1" ht="21">
      <c r="A1" s="2"/>
      <c r="B1" s="2"/>
      <c r="C1" s="2"/>
      <c r="D1" s="2"/>
      <c r="E1" s="15" t="s">
        <v>2</v>
      </c>
      <c r="F1" s="15"/>
      <c r="G1" s="15"/>
      <c r="H1" s="15"/>
      <c r="I1" s="15"/>
      <c r="J1" s="15"/>
      <c r="K1" s="15"/>
      <c r="L1" s="15"/>
      <c r="M1" s="15"/>
    </row>
    <row r="2" spans="1:13" s="1" customFormat="1" ht="18.75" customHeight="1">
      <c r="A2" s="122" t="s">
        <v>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s="1" customFormat="1" ht="21" customHeight="1">
      <c r="A3" s="120" t="s">
        <v>3</v>
      </c>
      <c r="B3" s="116" t="s">
        <v>4</v>
      </c>
      <c r="C3" s="110" t="s">
        <v>5</v>
      </c>
      <c r="D3" s="111"/>
      <c r="E3" s="112"/>
      <c r="F3" s="121" t="s">
        <v>1</v>
      </c>
      <c r="G3" s="121"/>
      <c r="H3" s="121"/>
      <c r="I3" s="121"/>
      <c r="J3" s="121"/>
      <c r="K3" s="118" t="s">
        <v>0</v>
      </c>
      <c r="L3" s="123" t="s">
        <v>11</v>
      </c>
      <c r="M3" s="123" t="s">
        <v>12</v>
      </c>
    </row>
    <row r="4" spans="1:13" s="1" customFormat="1" ht="58.5" customHeight="1">
      <c r="A4" s="120"/>
      <c r="B4" s="129"/>
      <c r="C4" s="126"/>
      <c r="D4" s="127"/>
      <c r="E4" s="12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9"/>
      <c r="L4" s="124"/>
      <c r="M4" s="125"/>
    </row>
    <row r="5" spans="1:13" s="1" customFormat="1" ht="15" customHeight="1">
      <c r="A5" s="62">
        <v>1</v>
      </c>
      <c r="B5" s="75" t="s">
        <v>653</v>
      </c>
      <c r="C5" s="43" t="s">
        <v>35</v>
      </c>
      <c r="D5" s="18" t="s">
        <v>654</v>
      </c>
      <c r="E5" s="19" t="s">
        <v>655</v>
      </c>
      <c r="F5" s="10"/>
      <c r="G5" s="10"/>
      <c r="H5" s="10"/>
      <c r="I5" s="10"/>
      <c r="J5" s="10"/>
      <c r="K5" s="3">
        <f aca="true" t="shared" si="0" ref="K5:K25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5" customHeight="1">
      <c r="A6" s="62">
        <v>2</v>
      </c>
      <c r="B6" s="75" t="s">
        <v>656</v>
      </c>
      <c r="C6" s="43" t="s">
        <v>35</v>
      </c>
      <c r="D6" s="37" t="s">
        <v>222</v>
      </c>
      <c r="E6" s="38" t="s">
        <v>657</v>
      </c>
      <c r="F6" s="10"/>
      <c r="G6" s="10"/>
      <c r="H6" s="10"/>
      <c r="I6" s="10"/>
      <c r="J6" s="10"/>
      <c r="K6" s="3">
        <f t="shared" si="0"/>
        <v>0</v>
      </c>
      <c r="L6" s="3" t="str">
        <f aca="true" t="shared" si="1" ref="L6:L38">IF(K6&lt;=3,"0",IF(K6&lt;=7,"1",IF(K6&lt;=11,"2",IF(K6&gt;=12,"3"))))</f>
        <v>0</v>
      </c>
      <c r="M6" s="3" t="str">
        <f aca="true" t="shared" si="2" ref="M6:M14">IF(K6&lt;=3,"ไม่ผ่าน",IF(K6&lt;=7,"ผ่าน",IF(K6&lt;=11,"ดี",IF(K6&gt;=12,"ดีเยี่ยม"))))</f>
        <v>ไม่ผ่าน</v>
      </c>
    </row>
    <row r="7" spans="1:13" s="1" customFormat="1" ht="15" customHeight="1">
      <c r="A7" s="62">
        <v>3</v>
      </c>
      <c r="B7" s="75" t="s">
        <v>658</v>
      </c>
      <c r="C7" s="43" t="s">
        <v>35</v>
      </c>
      <c r="D7" s="18" t="s">
        <v>222</v>
      </c>
      <c r="E7" s="19" t="s">
        <v>659</v>
      </c>
      <c r="F7" s="10"/>
      <c r="G7" s="10"/>
      <c r="H7" s="10"/>
      <c r="I7" s="10"/>
      <c r="J7" s="10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5" customHeight="1">
      <c r="A8" s="62">
        <v>4</v>
      </c>
      <c r="B8" s="75" t="s">
        <v>660</v>
      </c>
      <c r="C8" s="43" t="s">
        <v>35</v>
      </c>
      <c r="D8" s="18" t="s">
        <v>661</v>
      </c>
      <c r="E8" s="19" t="s">
        <v>662</v>
      </c>
      <c r="F8" s="10"/>
      <c r="G8" s="10"/>
      <c r="H8" s="10"/>
      <c r="I8" s="10"/>
      <c r="J8" s="10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5" customHeight="1">
      <c r="A9" s="62">
        <v>5</v>
      </c>
      <c r="B9" s="75" t="s">
        <v>663</v>
      </c>
      <c r="C9" s="46" t="s">
        <v>35</v>
      </c>
      <c r="D9" s="47" t="s">
        <v>664</v>
      </c>
      <c r="E9" s="47" t="s">
        <v>410</v>
      </c>
      <c r="F9" s="10"/>
      <c r="G9" s="10"/>
      <c r="H9" s="10"/>
      <c r="I9" s="10"/>
      <c r="J9" s="10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5" customHeight="1">
      <c r="A10" s="62">
        <v>6</v>
      </c>
      <c r="B10" s="75" t="s">
        <v>665</v>
      </c>
      <c r="C10" s="43" t="s">
        <v>35</v>
      </c>
      <c r="D10" s="18" t="s">
        <v>666</v>
      </c>
      <c r="E10" s="19" t="s">
        <v>267</v>
      </c>
      <c r="F10" s="10"/>
      <c r="G10" s="10"/>
      <c r="H10" s="10"/>
      <c r="I10" s="10"/>
      <c r="J10" s="10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5" customHeight="1">
      <c r="A11" s="67">
        <v>7</v>
      </c>
      <c r="B11" s="75" t="s">
        <v>667</v>
      </c>
      <c r="C11" s="43" t="s">
        <v>35</v>
      </c>
      <c r="D11" s="18" t="s">
        <v>668</v>
      </c>
      <c r="E11" s="19" t="s">
        <v>669</v>
      </c>
      <c r="F11" s="10"/>
      <c r="G11" s="10"/>
      <c r="H11" s="10"/>
      <c r="I11" s="10"/>
      <c r="J11" s="10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5" customHeight="1">
      <c r="A12" s="62">
        <v>8</v>
      </c>
      <c r="B12" s="75" t="s">
        <v>670</v>
      </c>
      <c r="C12" s="43" t="s">
        <v>41</v>
      </c>
      <c r="D12" s="18" t="s">
        <v>671</v>
      </c>
      <c r="E12" s="19" t="s">
        <v>672</v>
      </c>
      <c r="F12" s="10"/>
      <c r="G12" s="10"/>
      <c r="H12" s="10"/>
      <c r="I12" s="10"/>
      <c r="J12" s="10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5" customHeight="1">
      <c r="A13" s="67">
        <v>9</v>
      </c>
      <c r="B13" s="75" t="s">
        <v>673</v>
      </c>
      <c r="C13" s="43" t="s">
        <v>41</v>
      </c>
      <c r="D13" s="18" t="s">
        <v>674</v>
      </c>
      <c r="E13" s="19" t="s">
        <v>675</v>
      </c>
      <c r="F13" s="10"/>
      <c r="G13" s="10"/>
      <c r="H13" s="10"/>
      <c r="I13" s="10"/>
      <c r="J13" s="10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5" customHeight="1">
      <c r="A14" s="62">
        <v>10</v>
      </c>
      <c r="B14" s="75" t="s">
        <v>676</v>
      </c>
      <c r="C14" s="43" t="s">
        <v>41</v>
      </c>
      <c r="D14" s="18" t="s">
        <v>677</v>
      </c>
      <c r="E14" s="19" t="s">
        <v>678</v>
      </c>
      <c r="F14" s="10"/>
      <c r="G14" s="10"/>
      <c r="H14" s="10"/>
      <c r="I14" s="10"/>
      <c r="J14" s="10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5" customHeight="1">
      <c r="A15" s="67">
        <v>11</v>
      </c>
      <c r="B15" s="75" t="s">
        <v>679</v>
      </c>
      <c r="C15" s="43" t="s">
        <v>41</v>
      </c>
      <c r="D15" s="18" t="s">
        <v>680</v>
      </c>
      <c r="E15" s="19" t="s">
        <v>681</v>
      </c>
      <c r="F15" s="10"/>
      <c r="G15" s="10"/>
      <c r="H15" s="10"/>
      <c r="I15" s="10"/>
      <c r="J15" s="10"/>
      <c r="K15" s="3">
        <f t="shared" si="0"/>
        <v>0</v>
      </c>
      <c r="L15" s="3" t="str">
        <f t="shared" si="1"/>
        <v>0</v>
      </c>
      <c r="M15" s="3" t="str">
        <f aca="true" t="shared" si="3" ref="M15:M29">IF(K15&lt;=3,"ไม่ผ่าน",IF(K15&lt;=7,"ผ่าน",IF(K15&lt;=11,"ดี",IF(K15&gt;=12,"ดีเยี่ยม"))))</f>
        <v>ไม่ผ่าน</v>
      </c>
    </row>
    <row r="16" spans="1:13" s="1" customFormat="1" ht="15" customHeight="1">
      <c r="A16" s="62">
        <v>12</v>
      </c>
      <c r="B16" s="75" t="s">
        <v>682</v>
      </c>
      <c r="C16" s="43" t="s">
        <v>41</v>
      </c>
      <c r="D16" s="18" t="s">
        <v>683</v>
      </c>
      <c r="E16" s="19" t="s">
        <v>684</v>
      </c>
      <c r="F16" s="10"/>
      <c r="G16" s="10"/>
      <c r="H16" s="10"/>
      <c r="I16" s="10"/>
      <c r="J16" s="10"/>
      <c r="K16" s="3">
        <f t="shared" si="0"/>
        <v>0</v>
      </c>
      <c r="L16" s="3" t="str">
        <f t="shared" si="1"/>
        <v>0</v>
      </c>
      <c r="M16" s="3" t="str">
        <f t="shared" si="3"/>
        <v>ไม่ผ่าน</v>
      </c>
    </row>
    <row r="17" spans="1:13" s="1" customFormat="1" ht="15" customHeight="1">
      <c r="A17" s="67">
        <v>13</v>
      </c>
      <c r="B17" s="75" t="s">
        <v>685</v>
      </c>
      <c r="C17" s="43" t="s">
        <v>41</v>
      </c>
      <c r="D17" s="18" t="s">
        <v>686</v>
      </c>
      <c r="E17" s="19" t="s">
        <v>687</v>
      </c>
      <c r="F17" s="10"/>
      <c r="G17" s="10"/>
      <c r="H17" s="10"/>
      <c r="I17" s="10"/>
      <c r="J17" s="10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5" customHeight="1">
      <c r="A18" s="62">
        <v>14</v>
      </c>
      <c r="B18" s="75" t="s">
        <v>688</v>
      </c>
      <c r="C18" s="43" t="s">
        <v>41</v>
      </c>
      <c r="D18" s="18" t="s">
        <v>689</v>
      </c>
      <c r="E18" s="19" t="s">
        <v>690</v>
      </c>
      <c r="F18" s="10"/>
      <c r="G18" s="10"/>
      <c r="H18" s="10"/>
      <c r="I18" s="10"/>
      <c r="J18" s="10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5" customHeight="1">
      <c r="A19" s="67">
        <v>15</v>
      </c>
      <c r="B19" s="75" t="s">
        <v>691</v>
      </c>
      <c r="C19" s="43" t="s">
        <v>41</v>
      </c>
      <c r="D19" s="18" t="s">
        <v>692</v>
      </c>
      <c r="E19" s="19" t="s">
        <v>693</v>
      </c>
      <c r="F19" s="10"/>
      <c r="G19" s="10"/>
      <c r="H19" s="10"/>
      <c r="I19" s="10"/>
      <c r="J19" s="10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5" customHeight="1">
      <c r="A20" s="62">
        <v>16</v>
      </c>
      <c r="B20" s="75" t="s">
        <v>694</v>
      </c>
      <c r="C20" s="43" t="s">
        <v>41</v>
      </c>
      <c r="D20" s="18" t="s">
        <v>695</v>
      </c>
      <c r="E20" s="19" t="s">
        <v>279</v>
      </c>
      <c r="F20" s="10"/>
      <c r="G20" s="10"/>
      <c r="H20" s="10"/>
      <c r="I20" s="10"/>
      <c r="J20" s="10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5" customHeight="1">
      <c r="A21" s="67">
        <v>17</v>
      </c>
      <c r="B21" s="75" t="s">
        <v>696</v>
      </c>
      <c r="C21" s="79" t="s">
        <v>41</v>
      </c>
      <c r="D21" s="18" t="s">
        <v>697</v>
      </c>
      <c r="E21" s="19" t="s">
        <v>698</v>
      </c>
      <c r="F21" s="10"/>
      <c r="G21" s="10"/>
      <c r="H21" s="10"/>
      <c r="I21" s="10"/>
      <c r="J21" s="10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5" customHeight="1">
      <c r="A22" s="62">
        <v>18</v>
      </c>
      <c r="B22" s="75" t="s">
        <v>699</v>
      </c>
      <c r="C22" s="43" t="s">
        <v>41</v>
      </c>
      <c r="D22" s="18" t="s">
        <v>700</v>
      </c>
      <c r="E22" s="19" t="s">
        <v>701</v>
      </c>
      <c r="F22" s="10"/>
      <c r="G22" s="10"/>
      <c r="H22" s="10"/>
      <c r="I22" s="10"/>
      <c r="J22" s="10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5" customHeight="1">
      <c r="A23" s="67">
        <v>19</v>
      </c>
      <c r="B23" s="75" t="s">
        <v>702</v>
      </c>
      <c r="C23" s="43" t="s">
        <v>41</v>
      </c>
      <c r="D23" s="18" t="s">
        <v>703</v>
      </c>
      <c r="E23" s="19" t="s">
        <v>704</v>
      </c>
      <c r="F23" s="10"/>
      <c r="G23" s="10"/>
      <c r="H23" s="10"/>
      <c r="I23" s="10"/>
      <c r="J23" s="10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5" customHeight="1">
      <c r="A24" s="62">
        <v>20</v>
      </c>
      <c r="B24" s="75" t="s">
        <v>705</v>
      </c>
      <c r="C24" s="43" t="s">
        <v>41</v>
      </c>
      <c r="D24" s="18" t="s">
        <v>706</v>
      </c>
      <c r="E24" s="19" t="s">
        <v>282</v>
      </c>
      <c r="F24" s="10"/>
      <c r="G24" s="10"/>
      <c r="H24" s="10"/>
      <c r="I24" s="10"/>
      <c r="J24" s="10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5" customHeight="1">
      <c r="A25" s="67">
        <v>21</v>
      </c>
      <c r="B25" s="75" t="s">
        <v>707</v>
      </c>
      <c r="C25" s="48" t="s">
        <v>41</v>
      </c>
      <c r="D25" s="49" t="s">
        <v>708</v>
      </c>
      <c r="E25" s="31" t="s">
        <v>410</v>
      </c>
      <c r="F25" s="10"/>
      <c r="G25" s="10"/>
      <c r="H25" s="10"/>
      <c r="I25" s="10"/>
      <c r="J25" s="10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5" customHeight="1">
      <c r="A26" s="62">
        <v>22</v>
      </c>
      <c r="B26" s="75" t="s">
        <v>709</v>
      </c>
      <c r="C26" s="43" t="s">
        <v>41</v>
      </c>
      <c r="D26" s="18" t="s">
        <v>710</v>
      </c>
      <c r="E26" s="19" t="s">
        <v>711</v>
      </c>
      <c r="F26" s="10"/>
      <c r="G26" s="10"/>
      <c r="H26" s="10"/>
      <c r="I26" s="10"/>
      <c r="J26" s="10"/>
      <c r="K26" s="3">
        <f aca="true" t="shared" si="4" ref="K26:K38">SUM(F26,G26,H26,I26,J26)</f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5" customHeight="1">
      <c r="A27" s="67">
        <v>23</v>
      </c>
      <c r="B27" s="75" t="s">
        <v>712</v>
      </c>
      <c r="C27" s="43" t="s">
        <v>41</v>
      </c>
      <c r="D27" s="18" t="s">
        <v>713</v>
      </c>
      <c r="E27" s="19" t="s">
        <v>714</v>
      </c>
      <c r="F27" s="10"/>
      <c r="G27" s="10"/>
      <c r="H27" s="10"/>
      <c r="I27" s="10"/>
      <c r="J27" s="10"/>
      <c r="K27" s="3">
        <f t="shared" si="4"/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5" customHeight="1">
      <c r="A28" s="62">
        <v>24</v>
      </c>
      <c r="B28" s="75" t="s">
        <v>715</v>
      </c>
      <c r="C28" s="43" t="s">
        <v>41</v>
      </c>
      <c r="D28" s="18" t="s">
        <v>716</v>
      </c>
      <c r="E28" s="19" t="s">
        <v>717</v>
      </c>
      <c r="F28" s="10"/>
      <c r="G28" s="10"/>
      <c r="H28" s="10"/>
      <c r="I28" s="10"/>
      <c r="J28" s="10"/>
      <c r="K28" s="3">
        <f t="shared" si="4"/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5" customHeight="1">
      <c r="A29" s="67">
        <v>25</v>
      </c>
      <c r="B29" s="75" t="s">
        <v>718</v>
      </c>
      <c r="C29" s="50" t="s">
        <v>41</v>
      </c>
      <c r="D29" s="51" t="s">
        <v>719</v>
      </c>
      <c r="E29" s="52" t="s">
        <v>631</v>
      </c>
      <c r="F29" s="10"/>
      <c r="G29" s="10"/>
      <c r="H29" s="10"/>
      <c r="I29" s="10"/>
      <c r="J29" s="10"/>
      <c r="K29" s="3">
        <f t="shared" si="4"/>
        <v>0</v>
      </c>
      <c r="L29" s="3" t="str">
        <f t="shared" si="1"/>
        <v>0</v>
      </c>
      <c r="M29" s="3" t="str">
        <f t="shared" si="3"/>
        <v>ไม่ผ่าน</v>
      </c>
    </row>
    <row r="30" spans="1:13" s="1" customFormat="1" ht="15" customHeight="1">
      <c r="A30" s="62">
        <v>26</v>
      </c>
      <c r="B30" s="75" t="s">
        <v>720</v>
      </c>
      <c r="C30" s="53" t="s">
        <v>41</v>
      </c>
      <c r="D30" s="54" t="s">
        <v>721</v>
      </c>
      <c r="E30" s="55" t="s">
        <v>722</v>
      </c>
      <c r="F30" s="10"/>
      <c r="G30" s="10"/>
      <c r="H30" s="10"/>
      <c r="I30" s="10"/>
      <c r="J30" s="10"/>
      <c r="K30" s="3">
        <f t="shared" si="4"/>
        <v>0</v>
      </c>
      <c r="L30" s="3" t="str">
        <f>IF(K30&lt;=3,"0",IF(K30&lt;=7,"1",IF(K30&lt;=11,"2",IF(K30&gt;=12,"3"))))</f>
        <v>0</v>
      </c>
      <c r="M30" s="3" t="str">
        <f>IF(K30&lt;=3,"ไม่ผ่าน",IF(K30&lt;=7,"ผ่าน",IF(K30&lt;=11,"ดี",IF(K30&gt;=12,"ดีเยี่ยม"))))</f>
        <v>ไม่ผ่าน</v>
      </c>
    </row>
    <row r="31" spans="1:13" s="1" customFormat="1" ht="15" customHeight="1">
      <c r="A31" s="67">
        <v>27</v>
      </c>
      <c r="B31" s="69" t="s">
        <v>723</v>
      </c>
      <c r="C31" s="17" t="s">
        <v>41</v>
      </c>
      <c r="D31" s="18" t="s">
        <v>724</v>
      </c>
      <c r="E31" s="19" t="s">
        <v>725</v>
      </c>
      <c r="F31" s="10"/>
      <c r="G31" s="10"/>
      <c r="H31" s="10"/>
      <c r="I31" s="10"/>
      <c r="J31" s="10"/>
      <c r="K31" s="3">
        <f t="shared" si="4"/>
        <v>0</v>
      </c>
      <c r="L31" s="3" t="str">
        <f t="shared" si="1"/>
        <v>0</v>
      </c>
      <c r="M31" s="3" t="str">
        <f aca="true" t="shared" si="5" ref="M31:M38">IF(K31&lt;=3,"ไม่ผ่าน",IF(K31&lt;=7,"ผ่าน",IF(K31&lt;=11,"ดี",IF(K31&gt;=12,"ดีเยี่ยม"))))</f>
        <v>ไม่ผ่าน</v>
      </c>
    </row>
    <row r="32" spans="1:13" s="1" customFormat="1" ht="15" customHeight="1">
      <c r="A32" s="62">
        <v>28</v>
      </c>
      <c r="B32" s="69" t="s">
        <v>726</v>
      </c>
      <c r="C32" s="17" t="s">
        <v>41</v>
      </c>
      <c r="D32" s="18" t="s">
        <v>727</v>
      </c>
      <c r="E32" s="19" t="s">
        <v>728</v>
      </c>
      <c r="F32" s="10"/>
      <c r="G32" s="10"/>
      <c r="H32" s="10"/>
      <c r="I32" s="10"/>
      <c r="J32" s="10"/>
      <c r="K32" s="3">
        <f t="shared" si="4"/>
        <v>0</v>
      </c>
      <c r="L32" s="3" t="str">
        <f t="shared" si="1"/>
        <v>0</v>
      </c>
      <c r="M32" s="3" t="str">
        <f t="shared" si="5"/>
        <v>ไม่ผ่าน</v>
      </c>
    </row>
    <row r="33" spans="1:13" s="1" customFormat="1" ht="15" customHeight="1">
      <c r="A33" s="67">
        <v>29</v>
      </c>
      <c r="B33" s="69" t="s">
        <v>729</v>
      </c>
      <c r="C33" s="17" t="s">
        <v>41</v>
      </c>
      <c r="D33" s="18" t="s">
        <v>730</v>
      </c>
      <c r="E33" s="19" t="s">
        <v>731</v>
      </c>
      <c r="F33" s="10"/>
      <c r="G33" s="10"/>
      <c r="H33" s="10"/>
      <c r="I33" s="10"/>
      <c r="J33" s="10"/>
      <c r="K33" s="3">
        <f t="shared" si="4"/>
        <v>0</v>
      </c>
      <c r="L33" s="3" t="str">
        <f t="shared" si="1"/>
        <v>0</v>
      </c>
      <c r="M33" s="3" t="str">
        <f t="shared" si="5"/>
        <v>ไม่ผ่าน</v>
      </c>
    </row>
    <row r="34" spans="1:13" s="1" customFormat="1" ht="15" customHeight="1">
      <c r="A34" s="62">
        <v>30</v>
      </c>
      <c r="B34" s="69" t="s">
        <v>732</v>
      </c>
      <c r="C34" s="17" t="s">
        <v>41</v>
      </c>
      <c r="D34" s="18" t="s">
        <v>733</v>
      </c>
      <c r="E34" s="19" t="s">
        <v>734</v>
      </c>
      <c r="F34" s="10"/>
      <c r="G34" s="10"/>
      <c r="H34" s="10"/>
      <c r="I34" s="10"/>
      <c r="J34" s="10"/>
      <c r="K34" s="3">
        <f t="shared" si="4"/>
        <v>0</v>
      </c>
      <c r="L34" s="3" t="str">
        <f t="shared" si="1"/>
        <v>0</v>
      </c>
      <c r="M34" s="3" t="str">
        <f t="shared" si="5"/>
        <v>ไม่ผ่าน</v>
      </c>
    </row>
    <row r="35" spans="1:13" s="1" customFormat="1" ht="15" customHeight="1">
      <c r="A35" s="67">
        <v>31</v>
      </c>
      <c r="B35" s="69" t="s">
        <v>735</v>
      </c>
      <c r="C35" s="17" t="s">
        <v>41</v>
      </c>
      <c r="D35" s="18" t="s">
        <v>191</v>
      </c>
      <c r="E35" s="19" t="s">
        <v>736</v>
      </c>
      <c r="F35" s="10"/>
      <c r="G35" s="10"/>
      <c r="H35" s="10"/>
      <c r="I35" s="10"/>
      <c r="J35" s="10"/>
      <c r="K35" s="3">
        <f t="shared" si="4"/>
        <v>0</v>
      </c>
      <c r="L35" s="3" t="str">
        <f t="shared" si="1"/>
        <v>0</v>
      </c>
      <c r="M35" s="3" t="str">
        <f t="shared" si="5"/>
        <v>ไม่ผ่าน</v>
      </c>
    </row>
    <row r="36" spans="1:13" s="1" customFormat="1" ht="15" customHeight="1">
      <c r="A36" s="62">
        <v>32</v>
      </c>
      <c r="B36" s="69" t="s">
        <v>737</v>
      </c>
      <c r="C36" s="17" t="s">
        <v>41</v>
      </c>
      <c r="D36" s="18" t="s">
        <v>191</v>
      </c>
      <c r="E36" s="19" t="s">
        <v>738</v>
      </c>
      <c r="F36" s="10"/>
      <c r="G36" s="10"/>
      <c r="H36" s="10"/>
      <c r="I36" s="10"/>
      <c r="J36" s="10"/>
      <c r="K36" s="3">
        <f t="shared" si="4"/>
        <v>0</v>
      </c>
      <c r="L36" s="3" t="str">
        <f t="shared" si="1"/>
        <v>0</v>
      </c>
      <c r="M36" s="3" t="str">
        <f t="shared" si="5"/>
        <v>ไม่ผ่าน</v>
      </c>
    </row>
    <row r="37" spans="1:13" s="1" customFormat="1" ht="15" customHeight="1">
      <c r="A37" s="67">
        <v>33</v>
      </c>
      <c r="B37" s="69" t="s">
        <v>739</v>
      </c>
      <c r="C37" s="17" t="s">
        <v>41</v>
      </c>
      <c r="D37" s="18" t="s">
        <v>740</v>
      </c>
      <c r="E37" s="19" t="s">
        <v>741</v>
      </c>
      <c r="F37" s="10"/>
      <c r="G37" s="10"/>
      <c r="H37" s="10"/>
      <c r="I37" s="10"/>
      <c r="J37" s="10"/>
      <c r="K37" s="3">
        <f t="shared" si="4"/>
        <v>0</v>
      </c>
      <c r="L37" s="3" t="str">
        <f t="shared" si="1"/>
        <v>0</v>
      </c>
      <c r="M37" s="3" t="str">
        <f t="shared" si="5"/>
        <v>ไม่ผ่าน</v>
      </c>
    </row>
    <row r="38" spans="1:13" s="1" customFormat="1" ht="15" customHeight="1">
      <c r="A38" s="62">
        <v>34</v>
      </c>
      <c r="B38" s="69" t="s">
        <v>742</v>
      </c>
      <c r="C38" s="17" t="s">
        <v>41</v>
      </c>
      <c r="D38" s="18" t="s">
        <v>743</v>
      </c>
      <c r="E38" s="19" t="s">
        <v>121</v>
      </c>
      <c r="F38" s="10"/>
      <c r="G38" s="10"/>
      <c r="H38" s="10"/>
      <c r="I38" s="10"/>
      <c r="J38" s="10"/>
      <c r="K38" s="3">
        <f t="shared" si="4"/>
        <v>0</v>
      </c>
      <c r="L38" s="3" t="str">
        <f t="shared" si="1"/>
        <v>0</v>
      </c>
      <c r="M38" s="3" t="str">
        <f t="shared" si="5"/>
        <v>ไม่ผ่าน</v>
      </c>
    </row>
    <row r="39" spans="3:10" s="1" customFormat="1" ht="17.25" customHeight="1">
      <c r="C39" s="1" t="s">
        <v>2</v>
      </c>
      <c r="F39" s="109">
        <f>COUNTIF(L5:L38,3)</f>
        <v>0</v>
      </c>
      <c r="G39" s="109">
        <f>COUNTIF(L5:L38,2)</f>
        <v>0</v>
      </c>
      <c r="H39" s="109">
        <f>COUNTIF(L5:L38,1)</f>
        <v>0</v>
      </c>
      <c r="I39" s="109">
        <f>COUNTIF(L5:L38,0)</f>
        <v>34</v>
      </c>
      <c r="J39" s="5"/>
    </row>
    <row r="40" spans="3:14" s="1" customFormat="1" ht="17.25" customHeight="1">
      <c r="C40" s="1" t="s">
        <v>13</v>
      </c>
      <c r="F40" s="131">
        <f>(F39*100)/35</f>
        <v>0</v>
      </c>
      <c r="G40" s="131"/>
      <c r="H40" s="5"/>
      <c r="I40" s="5"/>
      <c r="J40" s="5"/>
      <c r="K40" s="5" t="s">
        <v>18</v>
      </c>
      <c r="M40" s="100">
        <f>(H39*100)/35</f>
        <v>0</v>
      </c>
      <c r="N40" s="99"/>
    </row>
    <row r="41" spans="3:14" s="1" customFormat="1" ht="17.25" customHeight="1">
      <c r="C41" s="1" t="s">
        <v>14</v>
      </c>
      <c r="F41" s="131">
        <f>(G39*100)/35</f>
        <v>0</v>
      </c>
      <c r="G41" s="131"/>
      <c r="H41" s="5"/>
      <c r="I41" s="5"/>
      <c r="J41" s="5"/>
      <c r="K41" s="5" t="s">
        <v>19</v>
      </c>
      <c r="M41" s="100">
        <f>(I39*100)/34</f>
        <v>100</v>
      </c>
      <c r="N41" s="99"/>
    </row>
    <row r="42" spans="3:10" s="1" customFormat="1" ht="17.25" customHeight="1">
      <c r="C42" s="1" t="s">
        <v>15</v>
      </c>
      <c r="F42" s="5"/>
      <c r="G42" s="5"/>
      <c r="H42" s="5"/>
      <c r="I42" s="1" t="s">
        <v>20</v>
      </c>
      <c r="J42" s="5"/>
    </row>
    <row r="43" spans="3:10" s="1" customFormat="1" ht="17.25" customHeight="1">
      <c r="C43" s="1" t="s">
        <v>16</v>
      </c>
      <c r="F43" s="5"/>
      <c r="G43" s="5"/>
      <c r="H43" s="5"/>
      <c r="I43" s="1" t="s">
        <v>33</v>
      </c>
      <c r="J43" s="5"/>
    </row>
    <row r="44" spans="3:10" s="1" customFormat="1" ht="17.25" customHeight="1">
      <c r="C44" s="1" t="s">
        <v>17</v>
      </c>
      <c r="F44" s="5"/>
      <c r="G44" s="5"/>
      <c r="H44" s="5"/>
      <c r="I44" s="1" t="s">
        <v>21</v>
      </c>
      <c r="J44" s="5"/>
    </row>
    <row r="45" spans="1:13" s="1" customFormat="1" ht="17.2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s="1" customFormat="1" ht="17.2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1" customFormat="1" ht="2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1" customFormat="1" ht="2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s="1" customFormat="1" ht="2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1" customFormat="1" ht="2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" customFormat="1" ht="2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1" customFormat="1" ht="2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1" customFormat="1" ht="21">
      <c r="A53"/>
      <c r="B53"/>
      <c r="C53"/>
      <c r="D53"/>
      <c r="E53"/>
      <c r="F53"/>
      <c r="G53"/>
      <c r="H53"/>
      <c r="I53"/>
      <c r="J53"/>
      <c r="K53"/>
      <c r="L53"/>
      <c r="M53"/>
    </row>
  </sheetData>
  <sheetProtection/>
  <mergeCells count="10">
    <mergeCell ref="F40:G40"/>
    <mergeCell ref="F41:G41"/>
    <mergeCell ref="B3:B4"/>
    <mergeCell ref="C3:E4"/>
    <mergeCell ref="A2:M2"/>
    <mergeCell ref="A3:A4"/>
    <mergeCell ref="F3:J3"/>
    <mergeCell ref="K3:K4"/>
    <mergeCell ref="L3:L4"/>
    <mergeCell ref="M3:M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2019-02-01T08:07:47Z</dcterms:modified>
  <cp:category/>
  <cp:version/>
  <cp:contentType/>
  <cp:contentStatus/>
</cp:coreProperties>
</file>